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、工程概况" sheetId="7" r:id="rId1"/>
    <sheet name="2、费用组成分析" sheetId="6" r:id="rId2"/>
    <sheet name="3、分部分项工程费" sheetId="8" r:id="rId3"/>
    <sheet name="4措施项目费" sheetId="4" r:id="rId4"/>
    <sheet name="5工料分析表" sheetId="1" r:id="rId5"/>
  </sheets>
  <calcPr calcId="144525"/>
</workbook>
</file>

<file path=xl/sharedStrings.xml><?xml version="1.0" encoding="utf-8"?>
<sst xmlns="http://schemas.openxmlformats.org/spreadsheetml/2006/main" count="281" uniqueCount="210">
  <si>
    <t>某住宅楼工程工程量清单计价典型案例指标分析表</t>
  </si>
  <si>
    <r>
      <rPr>
        <b/>
        <sz val="13.5"/>
        <color indexed="8"/>
        <rFont val="宋体"/>
        <charset val="134"/>
      </rPr>
      <t>一、建筑安装工程概况与特征表</t>
    </r>
    <r>
      <rPr>
        <b/>
        <sz val="13.5"/>
        <color indexed="8"/>
        <rFont val="Times New Roman"/>
        <charset val="134"/>
      </rPr>
      <t xml:space="preserve"> </t>
    </r>
  </si>
  <si>
    <r>
      <rPr>
        <sz val="11"/>
        <color indexed="8"/>
        <rFont val="Times New Roman"/>
        <charset val="134"/>
      </rPr>
      <t> </t>
    </r>
    <r>
      <rPr>
        <sz val="11"/>
        <color indexed="8"/>
        <rFont val="宋体"/>
        <charset val="134"/>
      </rPr>
      <t>工程名称：</t>
    </r>
  </si>
  <si>
    <r>
      <rPr>
        <sz val="11"/>
        <color indexed="8"/>
        <rFont val="Times New Roman"/>
        <charset val="134"/>
      </rPr>
      <t> </t>
    </r>
    <r>
      <rPr>
        <sz val="11"/>
        <color indexed="8"/>
        <rFont val="宋体"/>
        <charset val="134"/>
      </rPr>
      <t>发布时间：</t>
    </r>
    <r>
      <rPr>
        <sz val="11"/>
        <color indexed="8"/>
        <rFont val="Times New Roman"/>
        <charset val="134"/>
      </rPr>
      <t xml:space="preserve"> </t>
    </r>
  </si>
  <si>
    <t>2019.5</t>
  </si>
  <si>
    <r>
      <rPr>
        <sz val="9"/>
        <color indexed="8"/>
        <rFont val="宋体"/>
        <charset val="134"/>
      </rPr>
      <t>工程概况</t>
    </r>
  </si>
  <si>
    <r>
      <rPr>
        <sz val="9"/>
        <color indexed="8"/>
        <rFont val="宋体"/>
        <charset val="134"/>
      </rPr>
      <t>总建筑面积</t>
    </r>
    <r>
      <rPr>
        <sz val="9"/>
        <color indexed="8"/>
        <rFont val="Times New Roman"/>
        <charset val="134"/>
      </rPr>
      <t>(m</t>
    </r>
    <r>
      <rPr>
        <vertAlign val="superscript"/>
        <sz val="9"/>
        <color indexed="8"/>
        <rFont val="Times New Roman"/>
        <charset val="134"/>
      </rPr>
      <t>2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</si>
  <si>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地上层数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层</t>
    </r>
    <r>
      <rPr>
        <sz val="9"/>
        <color indexed="8"/>
        <rFont val="Times New Roman"/>
        <charset val="134"/>
      </rPr>
      <t>)</t>
    </r>
  </si>
  <si>
    <r>
      <rPr>
        <sz val="9"/>
        <color rgb="FF000000"/>
        <rFont val="Times New Roman"/>
        <charset val="134"/>
      </rPr>
      <t>18</t>
    </r>
    <r>
      <rPr>
        <sz val="9"/>
        <color rgb="FF000000"/>
        <rFont val="宋体"/>
        <charset val="134"/>
      </rPr>
      <t>层</t>
    </r>
    <r>
      <rPr>
        <sz val="9"/>
        <color rgb="FF000000"/>
        <rFont val="Times New Roman"/>
        <charset val="134"/>
      </rPr>
      <t>+</t>
    </r>
    <r>
      <rPr>
        <sz val="9"/>
        <color rgb="FF000000"/>
        <rFont val="宋体"/>
        <charset val="134"/>
      </rPr>
      <t>阁楼层</t>
    </r>
  </si>
  <si>
    <r>
      <rPr>
        <sz val="9"/>
        <color indexed="8"/>
        <rFont val="宋体"/>
        <charset val="134"/>
      </rPr>
      <t>标准层高</t>
    </r>
    <r>
      <rPr>
        <sz val="9"/>
        <color indexed="8"/>
        <rFont val="Times New Roman"/>
        <charset val="134"/>
      </rPr>
      <t>(m)</t>
    </r>
  </si>
  <si>
    <r>
      <rPr>
        <sz val="9"/>
        <color indexed="8"/>
        <rFont val="宋体"/>
        <charset val="134"/>
      </rPr>
      <t>其中：地下室建筑面积</t>
    </r>
    <r>
      <rPr>
        <sz val="9"/>
        <color indexed="8"/>
        <rFont val="Times New Roman"/>
        <charset val="134"/>
      </rPr>
      <t>(m</t>
    </r>
    <r>
      <rPr>
        <vertAlign val="superscript"/>
        <sz val="9"/>
        <color indexed="8"/>
        <rFont val="Times New Roman"/>
        <charset val="134"/>
      </rPr>
      <t>2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</si>
  <si>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地下层数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层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</si>
  <si>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檐高</t>
    </r>
    <r>
      <rPr>
        <sz val="9"/>
        <color indexed="8"/>
        <rFont val="Times New Roman"/>
        <charset val="134"/>
      </rPr>
      <t>(m)</t>
    </r>
  </si>
  <si>
    <r>
      <rPr>
        <sz val="9"/>
        <color indexed="8"/>
        <rFont val="宋体"/>
        <charset val="134"/>
      </rPr>
      <t>结构类型</t>
    </r>
  </si>
  <si>
    <t>框架</t>
  </si>
  <si>
    <r>
      <rPr>
        <sz val="9"/>
        <color indexed="8"/>
        <rFont val="宋体"/>
        <charset val="134"/>
      </rPr>
      <t>工程用途</t>
    </r>
  </si>
  <si>
    <t>住宅</t>
  </si>
  <si>
    <r>
      <rPr>
        <sz val="9"/>
        <color indexed="8"/>
        <rFont val="宋体"/>
        <charset val="134"/>
      </rPr>
      <t>投资性质</t>
    </r>
  </si>
  <si>
    <r>
      <rPr>
        <sz val="9"/>
        <color indexed="8"/>
        <rFont val="宋体"/>
        <charset val="134"/>
      </rPr>
      <t>开工时间</t>
    </r>
  </si>
  <si>
    <r>
      <rPr>
        <sz val="9"/>
        <color indexed="8"/>
        <rFont val="宋体"/>
        <charset val="134"/>
      </rPr>
      <t>竣工时间</t>
    </r>
  </si>
  <si>
    <r>
      <rPr>
        <sz val="9"/>
        <color indexed="8"/>
        <rFont val="宋体"/>
        <charset val="134"/>
      </rPr>
      <t>工程所在地</t>
    </r>
  </si>
  <si>
    <t>南通市</t>
  </si>
  <si>
    <r>
      <rPr>
        <sz val="9"/>
        <color indexed="8"/>
        <rFont val="宋体"/>
        <charset val="134"/>
      </rPr>
      <t>土建工程特征</t>
    </r>
  </si>
  <si>
    <r>
      <rPr>
        <sz val="9"/>
        <color indexed="8"/>
        <rFont val="宋体"/>
        <charset val="134"/>
      </rPr>
      <t>基础</t>
    </r>
  </si>
  <si>
    <t>满堂基础</t>
  </si>
  <si>
    <r>
      <rPr>
        <sz val="9"/>
        <color indexed="8"/>
        <rFont val="宋体"/>
        <charset val="134"/>
      </rPr>
      <t>楼地面</t>
    </r>
  </si>
  <si>
    <t>细石混凝土楼地面</t>
  </si>
  <si>
    <r>
      <rPr>
        <sz val="9"/>
        <color indexed="8"/>
        <rFont val="宋体"/>
        <charset val="134"/>
      </rPr>
      <t>外墙</t>
    </r>
  </si>
  <si>
    <t>长江淤泥粉煤灰烧结多孔砖</t>
  </si>
  <si>
    <r>
      <rPr>
        <sz val="9"/>
        <color indexed="8"/>
        <rFont val="宋体"/>
        <charset val="134"/>
      </rPr>
      <t>内墙</t>
    </r>
  </si>
  <si>
    <r>
      <rPr>
        <sz val="9"/>
        <color indexed="8"/>
        <rFont val="宋体"/>
        <charset val="134"/>
      </rPr>
      <t>外墙面</t>
    </r>
  </si>
  <si>
    <t>外墙涂料、面砖</t>
  </si>
  <si>
    <r>
      <rPr>
        <sz val="9"/>
        <color indexed="8"/>
        <rFont val="宋体"/>
        <charset val="134"/>
      </rPr>
      <t>内墙面</t>
    </r>
  </si>
  <si>
    <t>水泥砂浆抹灰</t>
  </si>
  <si>
    <r>
      <rPr>
        <sz val="9"/>
        <color indexed="8"/>
        <rFont val="宋体"/>
        <charset val="134"/>
      </rPr>
      <t>天棚</t>
    </r>
  </si>
  <si>
    <t>不抹灰直接批腻子</t>
  </si>
  <si>
    <r>
      <rPr>
        <sz val="9"/>
        <color indexed="8"/>
        <rFont val="宋体"/>
        <charset val="134"/>
      </rPr>
      <t>柱、梁、板</t>
    </r>
  </si>
  <si>
    <t>钢筋混凝土</t>
  </si>
  <si>
    <r>
      <rPr>
        <sz val="9"/>
        <color indexed="8"/>
        <rFont val="宋体"/>
        <charset val="134"/>
      </rPr>
      <t>屋面</t>
    </r>
  </si>
  <si>
    <t>泡沫混凝土、聚苯乙烯挤塑板、水泥彩瓦</t>
  </si>
  <si>
    <r>
      <rPr>
        <sz val="9"/>
        <color indexed="8"/>
        <rFont val="宋体"/>
        <charset val="134"/>
      </rPr>
      <t>门窗</t>
    </r>
  </si>
  <si>
    <t>木质防火门门、钢质防火门、铝合金窗</t>
  </si>
  <si>
    <r>
      <rPr>
        <sz val="9"/>
        <color indexed="8"/>
        <rFont val="宋体"/>
        <charset val="134"/>
      </rPr>
      <t>安装工程特征</t>
    </r>
  </si>
  <si>
    <r>
      <rPr>
        <sz val="9"/>
        <color indexed="8"/>
        <rFont val="宋体"/>
        <charset val="134"/>
      </rPr>
      <t>给排水</t>
    </r>
  </si>
  <si>
    <t>生活用水</t>
  </si>
  <si>
    <r>
      <rPr>
        <sz val="9"/>
        <color indexed="8"/>
        <rFont val="宋体"/>
        <charset val="134"/>
      </rPr>
      <t>电气</t>
    </r>
  </si>
  <si>
    <t>动力照明</t>
  </si>
  <si>
    <t>消防</t>
  </si>
  <si>
    <t>消防及报警</t>
  </si>
  <si>
    <r>
      <rPr>
        <sz val="9"/>
        <color indexed="8"/>
        <rFont val="宋体"/>
        <charset val="134"/>
      </rPr>
      <t>智能</t>
    </r>
  </si>
  <si>
    <t>网络预埋</t>
  </si>
  <si>
    <r>
      <rPr>
        <b/>
        <sz val="13.5"/>
        <color indexed="8"/>
        <rFont val="宋体"/>
        <charset val="134"/>
      </rPr>
      <t>二、建筑安装工程费用组成分析表</t>
    </r>
  </si>
  <si>
    <r>
      <rPr>
        <sz val="9"/>
        <color indexed="8"/>
        <rFont val="宋体"/>
        <charset val="134"/>
      </rPr>
      <t>项目名称</t>
    </r>
  </si>
  <si>
    <r>
      <rPr>
        <sz val="9"/>
        <color indexed="8"/>
        <rFont val="宋体"/>
        <charset val="134"/>
      </rPr>
      <t>造价</t>
    </r>
  </si>
  <si>
    <r>
      <rPr>
        <sz val="9"/>
        <color indexed="8"/>
        <rFont val="宋体"/>
        <charset val="134"/>
      </rPr>
      <t>占总造价</t>
    </r>
  </si>
  <si>
    <r>
      <rPr>
        <sz val="9"/>
        <color indexed="8"/>
        <rFont val="宋体"/>
        <charset val="134"/>
      </rPr>
      <t>平米造价</t>
    </r>
  </si>
  <si>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单位：元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</si>
  <si>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比例</t>
    </r>
    <r>
      <rPr>
        <sz val="9"/>
        <color indexed="8"/>
        <rFont val="Times New Roman"/>
        <charset val="134"/>
      </rPr>
      <t>(%)</t>
    </r>
  </si>
  <si>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费用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建筑面积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</si>
  <si>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工程总造价</t>
    </r>
  </si>
  <si>
    <r>
      <rPr>
        <sz val="9"/>
        <color indexed="8"/>
        <rFont val="宋体"/>
        <charset val="134"/>
      </rPr>
      <t>土方工程</t>
    </r>
  </si>
  <si>
    <r>
      <rPr>
        <sz val="9"/>
        <color indexed="8"/>
        <rFont val="宋体"/>
        <charset val="134"/>
      </rPr>
      <t>土建工程</t>
    </r>
  </si>
  <si>
    <r>
      <rPr>
        <sz val="9"/>
        <color indexed="8"/>
        <rFont val="宋体"/>
        <charset val="134"/>
      </rPr>
      <t>安装工程</t>
    </r>
  </si>
  <si>
    <r>
      <rPr>
        <sz val="9"/>
        <color indexed="8"/>
        <rFont val="宋体"/>
        <charset val="134"/>
      </rPr>
      <t>总计</t>
    </r>
  </si>
  <si>
    <r>
      <rPr>
        <sz val="9"/>
        <color indexed="8"/>
        <rFont val="宋体"/>
        <charset val="134"/>
      </rPr>
      <t>土方工程部分</t>
    </r>
  </si>
  <si>
    <r>
      <rPr>
        <sz val="9"/>
        <color indexed="8"/>
        <rFont val="宋体"/>
        <charset val="134"/>
      </rPr>
      <t>一</t>
    </r>
  </si>
  <si>
    <r>
      <rPr>
        <sz val="9"/>
        <color indexed="8"/>
        <rFont val="宋体"/>
        <charset val="134"/>
      </rPr>
      <t>分部分项工程费</t>
    </r>
  </si>
  <si>
    <r>
      <rPr>
        <sz val="9"/>
        <color indexed="8"/>
        <rFont val="宋体"/>
        <charset val="134"/>
      </rPr>
      <t>二</t>
    </r>
  </si>
  <si>
    <r>
      <rPr>
        <sz val="9"/>
        <color indexed="8"/>
        <rFont val="宋体"/>
        <charset val="134"/>
      </rPr>
      <t>措施项目费</t>
    </r>
  </si>
  <si>
    <r>
      <rPr>
        <sz val="9"/>
        <color indexed="8"/>
        <rFont val="宋体"/>
        <charset val="134"/>
      </rPr>
      <t>三</t>
    </r>
  </si>
  <si>
    <r>
      <rPr>
        <sz val="9"/>
        <color indexed="8"/>
        <rFont val="宋体"/>
        <charset val="134"/>
      </rPr>
      <t>其他项目费</t>
    </r>
  </si>
  <si>
    <r>
      <rPr>
        <sz val="9"/>
        <color indexed="8"/>
        <rFont val="宋体"/>
        <charset val="134"/>
      </rPr>
      <t>四</t>
    </r>
  </si>
  <si>
    <r>
      <rPr>
        <sz val="9"/>
        <color indexed="8"/>
        <rFont val="宋体"/>
        <charset val="134"/>
      </rPr>
      <t>规费</t>
    </r>
  </si>
  <si>
    <r>
      <rPr>
        <sz val="9"/>
        <color indexed="8"/>
        <rFont val="宋体"/>
        <charset val="134"/>
      </rPr>
      <t>五</t>
    </r>
  </si>
  <si>
    <r>
      <rPr>
        <sz val="9"/>
        <color indexed="8"/>
        <rFont val="宋体"/>
        <charset val="134"/>
      </rPr>
      <t>税金</t>
    </r>
  </si>
  <si>
    <r>
      <rPr>
        <sz val="9"/>
        <color indexed="8"/>
        <rFont val="宋体"/>
        <charset val="134"/>
      </rPr>
      <t>合计</t>
    </r>
  </si>
  <si>
    <r>
      <rPr>
        <sz val="9"/>
        <color indexed="8"/>
        <rFont val="宋体"/>
        <charset val="134"/>
      </rPr>
      <t>土建工程部分</t>
    </r>
  </si>
  <si>
    <r>
      <rPr>
        <sz val="9"/>
        <color indexed="8"/>
        <rFont val="宋体"/>
        <charset val="134"/>
      </rPr>
      <t>安装工程部分</t>
    </r>
  </si>
  <si>
    <r>
      <rPr>
        <sz val="9"/>
        <color indexed="8"/>
        <rFont val="宋体"/>
        <charset val="134"/>
      </rPr>
      <t>安装分部分项工程费用</t>
    </r>
  </si>
  <si>
    <t>机械设备安装工程</t>
  </si>
  <si>
    <t>电气设备安装工程</t>
  </si>
  <si>
    <t>消防工程</t>
  </si>
  <si>
    <t>给排水、采暖、燃气工程</t>
  </si>
  <si>
    <t>通风空调工程</t>
  </si>
  <si>
    <t>弱电安装工程</t>
  </si>
  <si>
    <t>通讯设备及线路工程</t>
  </si>
  <si>
    <r>
      <rPr>
        <sz val="9"/>
        <color indexed="8"/>
        <rFont val="宋体"/>
        <charset val="134"/>
      </rPr>
      <t>安装工程造价组成</t>
    </r>
  </si>
  <si>
    <r>
      <rPr>
        <b/>
        <sz val="13.5"/>
        <color indexed="8"/>
        <rFont val="宋体"/>
        <charset val="134"/>
      </rPr>
      <t>三、土建与装饰工程分部分项工程费指标</t>
    </r>
  </si>
  <si>
    <r>
      <rPr>
        <sz val="9"/>
        <color indexed="8"/>
        <rFont val="宋体"/>
        <charset val="134"/>
      </rPr>
      <t>分部名称</t>
    </r>
  </si>
  <si>
    <r>
      <rPr>
        <sz val="9"/>
        <color indexed="8"/>
        <rFont val="宋体"/>
        <charset val="134"/>
      </rPr>
      <t>分部分项工程费用
（元）</t>
    </r>
  </si>
  <si>
    <r>
      <rPr>
        <sz val="9"/>
        <color indexed="8"/>
        <rFont val="宋体"/>
        <charset val="134"/>
      </rPr>
      <t>平米造价
（费用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建筑面积）</t>
    </r>
  </si>
  <si>
    <r>
      <rPr>
        <sz val="9"/>
        <color indexed="8"/>
        <rFont val="宋体"/>
        <charset val="134"/>
      </rPr>
      <t>占分部分项工程费用（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</si>
  <si>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r>
      <rPr>
        <sz val="9"/>
        <color indexed="8"/>
        <rFont val="宋体"/>
        <charset val="134"/>
      </rPr>
      <t>占土建工程造价费用（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</si>
  <si>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t>A.1</t>
  </si>
  <si>
    <r>
      <rPr>
        <sz val="9"/>
        <color indexed="8"/>
        <rFont val="宋体"/>
        <charset val="134"/>
      </rPr>
      <t>土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石</t>
    </r>
    <r>
      <rPr>
        <sz val="9"/>
        <color indexed="8"/>
        <rFont val="Times New Roman"/>
        <charset val="134"/>
      </rPr>
      <t>)</t>
    </r>
    <r>
      <rPr>
        <sz val="9"/>
        <color indexed="8"/>
        <rFont val="宋体"/>
        <charset val="134"/>
      </rPr>
      <t>方工程</t>
    </r>
  </si>
  <si>
    <t>A.2</t>
  </si>
  <si>
    <r>
      <rPr>
        <sz val="9"/>
        <color indexed="8"/>
        <rFont val="宋体"/>
        <charset val="134"/>
      </rPr>
      <t>桩与地基基础工程</t>
    </r>
  </si>
  <si>
    <t>A.3</t>
  </si>
  <si>
    <r>
      <rPr>
        <sz val="9"/>
        <color indexed="8"/>
        <rFont val="宋体"/>
        <charset val="134"/>
      </rPr>
      <t>砌筑工程</t>
    </r>
  </si>
  <si>
    <t>A.4</t>
  </si>
  <si>
    <r>
      <rPr>
        <sz val="9"/>
        <color indexed="8"/>
        <rFont val="宋体"/>
        <charset val="134"/>
      </rPr>
      <t>混凝土及钢筋混凝土工程</t>
    </r>
  </si>
  <si>
    <t>A.7</t>
  </si>
  <si>
    <r>
      <rPr>
        <sz val="9"/>
        <color indexed="8"/>
        <rFont val="宋体"/>
        <charset val="134"/>
      </rPr>
      <t>屋面及防水工程</t>
    </r>
  </si>
  <si>
    <t>A.8</t>
  </si>
  <si>
    <r>
      <rPr>
        <sz val="9"/>
        <color indexed="8"/>
        <rFont val="宋体"/>
        <charset val="134"/>
      </rPr>
      <t>防腐、隔热、保温工程</t>
    </r>
  </si>
  <si>
    <t>B.1</t>
  </si>
  <si>
    <r>
      <rPr>
        <sz val="9"/>
        <color indexed="8"/>
        <rFont val="宋体"/>
        <charset val="134"/>
      </rPr>
      <t>楼地面工程</t>
    </r>
  </si>
  <si>
    <t>B.2</t>
  </si>
  <si>
    <r>
      <rPr>
        <sz val="9"/>
        <color indexed="8"/>
        <rFont val="宋体"/>
        <charset val="134"/>
      </rPr>
      <t>墙、柱面工程</t>
    </r>
  </si>
  <si>
    <t>B.3</t>
  </si>
  <si>
    <r>
      <rPr>
        <sz val="9"/>
        <color indexed="8"/>
        <rFont val="宋体"/>
        <charset val="134"/>
      </rPr>
      <t>天棚工程</t>
    </r>
  </si>
  <si>
    <t>B.4</t>
  </si>
  <si>
    <r>
      <rPr>
        <sz val="9"/>
        <color indexed="8"/>
        <rFont val="宋体"/>
        <charset val="134"/>
      </rPr>
      <t>门窗工程</t>
    </r>
  </si>
  <si>
    <t>B.5</t>
  </si>
  <si>
    <r>
      <rPr>
        <sz val="9"/>
        <color indexed="8"/>
        <rFont val="宋体"/>
        <charset val="134"/>
      </rPr>
      <t>油漆、涂料、裱糊工程</t>
    </r>
  </si>
  <si>
    <t>B.6</t>
  </si>
  <si>
    <r>
      <rPr>
        <sz val="9"/>
        <color indexed="8"/>
        <rFont val="宋体"/>
        <charset val="134"/>
      </rPr>
      <t>其他工程</t>
    </r>
  </si>
  <si>
    <t>合计</t>
  </si>
  <si>
    <r>
      <rPr>
        <b/>
        <sz val="13.5"/>
        <color indexed="8"/>
        <rFont val="宋体"/>
        <charset val="134"/>
      </rPr>
      <t>四、安装工程分部分项工程费指标</t>
    </r>
  </si>
  <si>
    <r>
      <rPr>
        <sz val="9"/>
        <color indexed="8"/>
        <rFont val="宋体"/>
        <charset val="134"/>
      </rPr>
      <t>占安装工程造价费用（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</si>
  <si>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t>C.1</t>
  </si>
  <si>
    <r>
      <rPr>
        <sz val="10"/>
        <color indexed="8"/>
        <rFont val="宋体"/>
        <charset val="134"/>
      </rPr>
      <t>机械设备安装工程</t>
    </r>
  </si>
  <si>
    <t>C.2</t>
  </si>
  <si>
    <r>
      <rPr>
        <sz val="10"/>
        <color indexed="8"/>
        <rFont val="宋体"/>
        <charset val="134"/>
      </rPr>
      <t>电气设备安装工程</t>
    </r>
  </si>
  <si>
    <t>C.7</t>
  </si>
  <si>
    <r>
      <rPr>
        <sz val="10"/>
        <color indexed="8"/>
        <rFont val="宋体"/>
        <charset val="134"/>
      </rPr>
      <t>消防工程</t>
    </r>
  </si>
  <si>
    <t>C.8</t>
  </si>
  <si>
    <r>
      <rPr>
        <sz val="10"/>
        <color indexed="8"/>
        <rFont val="宋体"/>
        <charset val="134"/>
      </rPr>
      <t>给排水、采暖、燃气工程</t>
    </r>
  </si>
  <si>
    <t>C.9</t>
  </si>
  <si>
    <r>
      <rPr>
        <sz val="10"/>
        <color indexed="8"/>
        <rFont val="宋体"/>
        <charset val="134"/>
      </rPr>
      <t>通风空调工程</t>
    </r>
  </si>
  <si>
    <t>C.10</t>
  </si>
  <si>
    <t>C.11</t>
  </si>
  <si>
    <r>
      <rPr>
        <sz val="10"/>
        <color indexed="8"/>
        <rFont val="宋体"/>
        <charset val="134"/>
      </rPr>
      <t>通讯设备及线路工程</t>
    </r>
  </si>
  <si>
    <r>
      <rPr>
        <sz val="10"/>
        <color indexed="8"/>
        <rFont val="宋体"/>
        <charset val="134"/>
      </rPr>
      <t>合计</t>
    </r>
  </si>
  <si>
    <r>
      <rPr>
        <b/>
        <sz val="13.5"/>
        <color indexed="8"/>
        <rFont val="宋体"/>
        <charset val="134"/>
      </rPr>
      <t>五、建筑装饰工程措施项目费指标</t>
    </r>
  </si>
  <si>
    <r>
      <rPr>
        <sz val="9"/>
        <rFont val="宋体"/>
        <charset val="134"/>
      </rPr>
      <t>序号</t>
    </r>
  </si>
  <si>
    <r>
      <rPr>
        <sz val="9"/>
        <color indexed="8"/>
        <rFont val="宋体"/>
        <charset val="134"/>
      </rPr>
      <t>分项名称</t>
    </r>
  </si>
  <si>
    <t>措施项目费用</t>
  </si>
  <si>
    <r>
      <rPr>
        <sz val="9"/>
        <color indexed="8"/>
        <rFont val="宋体"/>
        <charset val="134"/>
      </rPr>
      <t>占土建分部分项工程费比例（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</si>
  <si>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r>
      <rPr>
        <sz val="9"/>
        <color indexed="8"/>
        <rFont val="宋体"/>
        <charset val="134"/>
      </rPr>
      <t>占土建措施工程费比例（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</si>
  <si>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r>
      <rPr>
        <sz val="9"/>
        <rFont val="宋体"/>
        <charset val="134"/>
      </rPr>
      <t>占土建造价比例（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</si>
  <si>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平米造价</t>
    </r>
  </si>
  <si>
    <r>
      <rPr>
        <sz val="9"/>
        <rFont val="Times New Roman"/>
        <charset val="134"/>
      </rPr>
      <t>(</t>
    </r>
    <r>
      <rPr>
        <sz val="9"/>
        <rFont val="宋体"/>
        <charset val="134"/>
      </rPr>
      <t>费用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建筑面积</t>
    </r>
    <r>
      <rPr>
        <sz val="9"/>
        <rFont val="Times New Roman"/>
        <charset val="134"/>
      </rPr>
      <t>)</t>
    </r>
  </si>
  <si>
    <r>
      <rPr>
        <sz val="9"/>
        <color indexed="8"/>
        <rFont val="宋体"/>
        <charset val="134"/>
      </rPr>
      <t>现场安全文明施工</t>
    </r>
  </si>
  <si>
    <r>
      <rPr>
        <sz val="9"/>
        <color indexed="8"/>
        <rFont val="宋体"/>
        <charset val="134"/>
      </rPr>
      <t>临时设施</t>
    </r>
  </si>
  <si>
    <r>
      <rPr>
        <sz val="9"/>
        <color indexed="8"/>
        <rFont val="宋体"/>
        <charset val="134"/>
      </rPr>
      <t>材料与设备检验试验</t>
    </r>
  </si>
  <si>
    <r>
      <rPr>
        <sz val="9"/>
        <color indexed="8"/>
        <rFont val="宋体"/>
        <charset val="134"/>
      </rPr>
      <t>垂直运输费</t>
    </r>
  </si>
  <si>
    <r>
      <rPr>
        <sz val="8"/>
        <color indexed="8"/>
        <rFont val="宋体"/>
        <charset val="134"/>
      </rPr>
      <t>大型机械设备进出场及安拆</t>
    </r>
  </si>
  <si>
    <r>
      <rPr>
        <sz val="9"/>
        <color indexed="8"/>
        <rFont val="宋体"/>
        <charset val="134"/>
      </rPr>
      <t>夜间施工</t>
    </r>
  </si>
  <si>
    <r>
      <rPr>
        <sz val="9"/>
        <color indexed="8"/>
        <rFont val="宋体"/>
        <charset val="134"/>
      </rPr>
      <t>冬雨季施工</t>
    </r>
  </si>
  <si>
    <t>已完工程及设备保护</t>
  </si>
  <si>
    <r>
      <rPr>
        <sz val="9"/>
        <color indexed="8"/>
        <rFont val="宋体"/>
        <charset val="134"/>
      </rPr>
      <t>赶工措施</t>
    </r>
  </si>
  <si>
    <r>
      <rPr>
        <sz val="9"/>
        <color indexed="8"/>
        <rFont val="宋体"/>
        <charset val="134"/>
      </rPr>
      <t>模板</t>
    </r>
  </si>
  <si>
    <r>
      <rPr>
        <sz val="9"/>
        <color indexed="8"/>
        <rFont val="宋体"/>
        <charset val="134"/>
      </rPr>
      <t>脚手架</t>
    </r>
  </si>
  <si>
    <r>
      <rPr>
        <b/>
        <sz val="13.5"/>
        <color indexed="8"/>
        <rFont val="宋体"/>
        <charset val="134"/>
      </rPr>
      <t>六、安装工程措施项目费指标</t>
    </r>
  </si>
  <si>
    <r>
      <rPr>
        <sz val="9"/>
        <color indexed="8"/>
        <rFont val="宋体"/>
        <charset val="134"/>
      </rPr>
      <t>占安装分部分项工程费比例（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</si>
  <si>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r>
      <rPr>
        <sz val="9"/>
        <color indexed="8"/>
        <rFont val="宋体"/>
        <charset val="134"/>
      </rPr>
      <t>占安装措施工程费比例（</t>
    </r>
    <r>
      <rPr>
        <sz val="9"/>
        <color indexed="8"/>
        <rFont val="Times New Roman"/>
        <charset val="134"/>
      </rPr>
      <t>%</t>
    </r>
    <r>
      <rPr>
        <sz val="9"/>
        <color indexed="8"/>
        <rFont val="宋体"/>
        <charset val="134"/>
      </rPr>
      <t>）</t>
    </r>
  </si>
  <si>
    <r>
      <rPr>
        <sz val="9"/>
        <rFont val="宋体"/>
        <charset val="134"/>
      </rPr>
      <t>占安装造价比例（</t>
    </r>
    <r>
      <rPr>
        <sz val="9"/>
        <rFont val="Times New Roman"/>
        <charset val="134"/>
      </rPr>
      <t>%</t>
    </r>
    <r>
      <rPr>
        <sz val="9"/>
        <rFont val="宋体"/>
        <charset val="134"/>
      </rPr>
      <t>）</t>
    </r>
  </si>
  <si>
    <r>
      <rPr>
        <sz val="9"/>
        <color indexed="8"/>
        <rFont val="宋体"/>
        <charset val="134"/>
      </rPr>
      <t>安装脚手架</t>
    </r>
  </si>
  <si>
    <r>
      <rPr>
        <sz val="9"/>
        <color indexed="8"/>
        <rFont val="宋体"/>
        <charset val="134"/>
      </rPr>
      <t>现场安全文明施工费</t>
    </r>
  </si>
  <si>
    <r>
      <rPr>
        <sz val="9"/>
        <color indexed="8"/>
        <rFont val="宋体"/>
        <charset val="134"/>
      </rPr>
      <t>夜间施工费</t>
    </r>
  </si>
  <si>
    <r>
      <rPr>
        <sz val="9"/>
        <color indexed="8"/>
        <rFont val="宋体"/>
        <charset val="134"/>
      </rPr>
      <t>冬雨季施工增加费</t>
    </r>
  </si>
  <si>
    <r>
      <rPr>
        <sz val="9"/>
        <color indexed="8"/>
        <rFont val="宋体"/>
        <charset val="134"/>
      </rPr>
      <t>临时设施费</t>
    </r>
  </si>
  <si>
    <r>
      <rPr>
        <sz val="9"/>
        <color indexed="8"/>
        <rFont val="宋体"/>
        <charset val="134"/>
      </rPr>
      <t>赶工措施费</t>
    </r>
  </si>
  <si>
    <r>
      <rPr>
        <b/>
        <sz val="13.5"/>
        <color indexed="8"/>
        <rFont val="宋体"/>
        <charset val="134"/>
      </rPr>
      <t>七、建筑工程工料分析表</t>
    </r>
  </si>
  <si>
    <r>
      <rPr>
        <sz val="9"/>
        <color indexed="8"/>
        <rFont val="Times New Roman"/>
        <charset val="134"/>
      </rPr>
      <t> </t>
    </r>
    <r>
      <rPr>
        <sz val="9"/>
        <color indexed="8"/>
        <rFont val="宋体"/>
        <charset val="134"/>
      </rPr>
      <t>土建工程部分</t>
    </r>
  </si>
  <si>
    <r>
      <rPr>
        <sz val="9"/>
        <color indexed="8"/>
        <rFont val="宋体"/>
        <charset val="134"/>
      </rPr>
      <t>序号</t>
    </r>
  </si>
  <si>
    <r>
      <rPr>
        <sz val="9"/>
        <color indexed="8"/>
        <rFont val="宋体"/>
        <charset val="134"/>
      </rPr>
      <t>单位</t>
    </r>
  </si>
  <si>
    <r>
      <rPr>
        <sz val="9"/>
        <color indexed="8"/>
        <rFont val="宋体"/>
        <charset val="134"/>
      </rPr>
      <t>费用</t>
    </r>
  </si>
  <si>
    <r>
      <rPr>
        <sz val="9"/>
        <color indexed="8"/>
        <rFont val="宋体"/>
        <charset val="134"/>
      </rPr>
      <t>数量</t>
    </r>
  </si>
  <si>
    <r>
      <rPr>
        <sz val="9"/>
        <color indexed="8"/>
        <rFont val="宋体"/>
        <charset val="134"/>
      </rPr>
      <t>单价</t>
    </r>
    <r>
      <rPr>
        <sz val="9"/>
        <color indexed="8"/>
        <rFont val="Times New Roman"/>
        <charset val="134"/>
      </rPr>
      <t xml:space="preserve"> </t>
    </r>
  </si>
  <si>
    <r>
      <rPr>
        <sz val="9"/>
        <color indexed="8"/>
        <rFont val="宋体"/>
        <charset val="134"/>
      </rPr>
      <t>平米费用</t>
    </r>
  </si>
  <si>
    <r>
      <rPr>
        <sz val="9"/>
        <color indexed="8"/>
        <rFont val="宋体"/>
        <charset val="134"/>
      </rPr>
      <t>平米含量</t>
    </r>
  </si>
  <si>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数量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每百</t>
    </r>
    <r>
      <rPr>
        <sz val="9"/>
        <color indexed="8"/>
        <rFont val="宋体"/>
        <charset val="134"/>
      </rPr>
      <t>建筑面积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</si>
  <si>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人工</t>
    </r>
  </si>
  <si>
    <r>
      <rPr>
        <sz val="9"/>
        <color indexed="8"/>
        <rFont val="宋体"/>
        <charset val="134"/>
      </rPr>
      <t>工日</t>
    </r>
  </si>
  <si>
    <r>
      <rPr>
        <sz val="9"/>
        <color indexed="8"/>
        <rFont val="宋体"/>
        <charset val="134"/>
      </rPr>
      <t>陶粒</t>
    </r>
  </si>
  <si>
    <t>m3</t>
  </si>
  <si>
    <r>
      <rPr>
        <sz val="9"/>
        <color indexed="8"/>
        <rFont val="宋体"/>
        <charset val="134"/>
      </rPr>
      <t>水泥</t>
    </r>
  </si>
  <si>
    <t>kg</t>
  </si>
  <si>
    <r>
      <rPr>
        <sz val="9"/>
        <color indexed="8"/>
        <rFont val="宋体"/>
        <charset val="134"/>
      </rPr>
      <t>木材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不含周转材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</si>
  <si>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周转木材</t>
    </r>
  </si>
  <si>
    <r>
      <rPr>
        <sz val="9"/>
        <color indexed="8"/>
        <rFont val="宋体"/>
        <charset val="134"/>
      </rPr>
      <t>标准砖</t>
    </r>
  </si>
  <si>
    <r>
      <rPr>
        <sz val="9"/>
        <color indexed="8"/>
        <rFont val="宋体"/>
        <charset val="134"/>
      </rPr>
      <t>百块</t>
    </r>
  </si>
  <si>
    <r>
      <rPr>
        <sz val="9"/>
        <color indexed="8"/>
        <rFont val="宋体"/>
        <charset val="134"/>
      </rPr>
      <t>多孔砖</t>
    </r>
  </si>
  <si>
    <r>
      <rPr>
        <sz val="9"/>
        <color indexed="8"/>
        <rFont val="宋体"/>
        <charset val="134"/>
      </rPr>
      <t>砌块</t>
    </r>
  </si>
  <si>
    <r>
      <rPr>
        <sz val="9"/>
        <color indexed="8"/>
        <rFont val="宋体"/>
        <charset val="134"/>
      </rPr>
      <t>块</t>
    </r>
  </si>
  <si>
    <r>
      <rPr>
        <sz val="9"/>
        <color indexed="8"/>
        <rFont val="宋体"/>
        <charset val="134"/>
      </rPr>
      <t>砂</t>
    </r>
  </si>
  <si>
    <r>
      <rPr>
        <sz val="9"/>
        <color indexed="8"/>
        <rFont val="宋体"/>
        <charset val="134"/>
      </rPr>
      <t>碎石</t>
    </r>
  </si>
  <si>
    <t>t</t>
  </si>
  <si>
    <r>
      <rPr>
        <sz val="9"/>
        <color indexed="8"/>
        <rFont val="宋体"/>
        <charset val="134"/>
      </rPr>
      <t>商品砼</t>
    </r>
  </si>
  <si>
    <r>
      <rPr>
        <sz val="9"/>
        <color indexed="8"/>
        <rFont val="宋体"/>
        <charset val="134"/>
      </rPr>
      <t>聚苯乙烯挤塑板</t>
    </r>
  </si>
  <si>
    <r>
      <rPr>
        <sz val="9"/>
        <color indexed="8"/>
        <rFont val="宋体"/>
        <charset val="134"/>
      </rPr>
      <t>钢管脚手架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支撑</t>
    </r>
    <r>
      <rPr>
        <sz val="9"/>
        <color indexed="8"/>
        <rFont val="Times New Roman"/>
        <charset val="134"/>
      </rPr>
      <t>)</t>
    </r>
  </si>
  <si>
    <r>
      <rPr>
        <sz val="9"/>
        <color indexed="8"/>
        <rFont val="宋体"/>
        <charset val="134"/>
      </rPr>
      <t>界面剂（砼面）</t>
    </r>
  </si>
  <si>
    <r>
      <rPr>
        <sz val="8.5"/>
        <color indexed="8"/>
        <rFont val="宋体"/>
        <charset val="134"/>
      </rPr>
      <t>界面剂（加气砼面）</t>
    </r>
  </si>
  <si>
    <r>
      <rPr>
        <sz val="9"/>
        <color indexed="8"/>
        <rFont val="宋体"/>
        <charset val="134"/>
      </rPr>
      <t>木模板</t>
    </r>
  </si>
  <si>
    <t>m2</t>
  </si>
  <si>
    <r>
      <rPr>
        <sz val="9"/>
        <color indexed="8"/>
        <rFont val="宋体"/>
        <charset val="134"/>
      </rPr>
      <t>聚合物砂浆</t>
    </r>
  </si>
  <si>
    <r>
      <rPr>
        <sz val="9"/>
        <color indexed="8"/>
        <rFont val="宋体"/>
        <charset val="134"/>
      </rPr>
      <t>脚手钢管</t>
    </r>
  </si>
  <si>
    <r>
      <rPr>
        <sz val="9"/>
        <color indexed="8"/>
        <rFont val="Times New Roman"/>
        <charset val="134"/>
      </rPr>
      <t> </t>
    </r>
    <r>
      <rPr>
        <sz val="9"/>
        <color indexed="8"/>
        <rFont val="宋体"/>
        <charset val="134"/>
      </rPr>
      <t>安装工程部分</t>
    </r>
  </si>
  <si>
    <r>
      <rPr>
        <sz val="9"/>
        <color indexed="8"/>
        <rFont val="宋体"/>
        <charset val="134"/>
      </rPr>
      <t>镀锌钢管</t>
    </r>
  </si>
  <si>
    <t>m</t>
  </si>
  <si>
    <r>
      <rPr>
        <sz val="9"/>
        <color indexed="8"/>
        <rFont val="宋体"/>
        <charset val="134"/>
      </rPr>
      <t>焊接钢管</t>
    </r>
  </si>
  <si>
    <t>塑料排水管</t>
  </si>
  <si>
    <t>塑料给水管</t>
  </si>
  <si>
    <r>
      <rPr>
        <sz val="9"/>
        <color indexed="8"/>
        <rFont val="宋体"/>
        <charset val="134"/>
      </rPr>
      <t>半硬塑料管</t>
    </r>
  </si>
  <si>
    <r>
      <rPr>
        <sz val="9"/>
        <color indexed="8"/>
        <rFont val="宋体"/>
        <charset val="134"/>
      </rPr>
      <t>铜芯绝缘导线</t>
    </r>
  </si>
  <si>
    <r>
      <rPr>
        <sz val="9"/>
        <color indexed="8"/>
        <rFont val="宋体"/>
        <charset val="134"/>
      </rPr>
      <t>控制电缆</t>
    </r>
  </si>
  <si>
    <r>
      <rPr>
        <sz val="9"/>
        <color indexed="8"/>
        <rFont val="宋体"/>
        <charset val="134"/>
      </rPr>
      <t>电力电缆</t>
    </r>
  </si>
  <si>
    <t>本工程数据由   南通万隆工程管理有限公司   提供       一般计税法,南通市2019年4月工程材料指导价为基准价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</si>
</sst>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2"/>
      <name val="宋体"/>
      <charset val="134"/>
    </font>
    <font>
      <sz val="12"/>
      <name val="Times New Roman"/>
      <charset val="134"/>
    </font>
    <font>
      <b/>
      <sz val="13.5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8.5"/>
      <color indexed="8"/>
      <name val="Times New Roman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Times New Roman"/>
      <charset val="134"/>
    </font>
    <font>
      <sz val="8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9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.5"/>
      <color indexed="8"/>
      <name val="宋体"/>
      <charset val="134"/>
    </font>
    <font>
      <sz val="8.5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vertAlign val="superscript"/>
      <sz val="9"/>
      <color indexed="8"/>
      <name val="Times New Roman"/>
      <charset val="134"/>
    </font>
    <font>
      <sz val="9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medium">
        <color indexed="2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15" borderId="3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4" borderId="3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0" borderId="28" applyNumberFormat="0" applyAlignment="0" applyProtection="0">
      <alignment vertical="center"/>
    </xf>
    <xf numFmtId="0" fontId="35" fillId="10" borderId="31" applyNumberFormat="0" applyAlignment="0" applyProtection="0">
      <alignment vertical="center"/>
    </xf>
    <xf numFmtId="0" fontId="36" fillId="28" borderId="34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3" fillId="4" borderId="7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76" fontId="3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3" fillId="4" borderId="8" xfId="0" applyNumberFormat="1" applyFont="1" applyFill="1" applyBorder="1" applyAlignment="1">
      <alignment horizontal="center" vertical="center" wrapText="1"/>
    </xf>
    <xf numFmtId="176" fontId="8" fillId="4" borderId="8" xfId="0" applyNumberFormat="1" applyFont="1" applyFill="1" applyBorder="1" applyAlignment="1">
      <alignment horizontal="center" vertical="center" wrapText="1"/>
    </xf>
    <xf numFmtId="176" fontId="8" fillId="4" borderId="12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1" fillId="4" borderId="5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 wrapText="1"/>
    </xf>
    <xf numFmtId="176" fontId="11" fillId="2" borderId="13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right" vertical="center" wrapText="1"/>
    </xf>
    <xf numFmtId="176" fontId="3" fillId="4" borderId="7" xfId="0" applyNumberFormat="1" applyFont="1" applyFill="1" applyBorder="1" applyAlignment="1">
      <alignment horizontal="right" vertical="center" wrapText="1"/>
    </xf>
    <xf numFmtId="176" fontId="3" fillId="5" borderId="5" xfId="0" applyNumberFormat="1" applyFont="1" applyFill="1" applyBorder="1" applyAlignment="1">
      <alignment horizontal="right" vertical="center" wrapText="1"/>
    </xf>
    <xf numFmtId="176" fontId="3" fillId="5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4" fontId="3" fillId="5" borderId="20" xfId="0" applyNumberFormat="1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H6" sqref="H6"/>
    </sheetView>
  </sheetViews>
  <sheetFormatPr defaultColWidth="9" defaultRowHeight="15.75" outlineLevelCol="6"/>
  <cols>
    <col min="1" max="1" width="12.5" style="1" customWidth="1"/>
    <col min="2" max="2" width="12" style="1" customWidth="1"/>
    <col min="3" max="3" width="11.5" style="1" customWidth="1"/>
    <col min="4" max="4" width="11.6666666666667" style="1" customWidth="1"/>
    <col min="5" max="5" width="10.9166666666667" style="1" customWidth="1"/>
    <col min="6" max="6" width="12.1666666666667" style="1" customWidth="1"/>
    <col min="7" max="16384" width="9" style="1"/>
  </cols>
  <sheetData>
    <row r="1" ht="30" customHeight="1" spans="1:7">
      <c r="A1" s="94" t="s">
        <v>0</v>
      </c>
      <c r="B1" s="55"/>
      <c r="C1" s="55"/>
      <c r="D1" s="55"/>
      <c r="E1" s="55"/>
      <c r="F1" s="55"/>
      <c r="G1" s="55"/>
    </row>
    <row r="2" ht="18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95" t="s">
        <v>2</v>
      </c>
      <c r="B3" s="96"/>
      <c r="C3" s="97"/>
      <c r="D3" s="97"/>
      <c r="E3" s="97"/>
      <c r="F3" s="95" t="s">
        <v>3</v>
      </c>
      <c r="G3" s="98" t="s">
        <v>4</v>
      </c>
    </row>
    <row r="4" ht="18" customHeight="1" spans="1:7">
      <c r="A4" s="99" t="s">
        <v>5</v>
      </c>
      <c r="B4" s="100" t="s">
        <v>6</v>
      </c>
      <c r="C4" s="101">
        <v>14964.37</v>
      </c>
      <c r="D4" s="100" t="s">
        <v>7</v>
      </c>
      <c r="E4" s="102" t="s">
        <v>8</v>
      </c>
      <c r="F4" s="100" t="s">
        <v>9</v>
      </c>
      <c r="G4" s="103">
        <v>2.9</v>
      </c>
    </row>
    <row r="5" ht="24.75" spans="1:7">
      <c r="A5" s="104"/>
      <c r="B5" s="105" t="s">
        <v>10</v>
      </c>
      <c r="C5" s="106">
        <v>748</v>
      </c>
      <c r="D5" s="105" t="s">
        <v>11</v>
      </c>
      <c r="E5" s="106">
        <v>1</v>
      </c>
      <c r="F5" s="105" t="s">
        <v>12</v>
      </c>
      <c r="G5" s="107">
        <v>55.1</v>
      </c>
    </row>
    <row r="6" ht="18" customHeight="1" spans="1:7">
      <c r="A6" s="104"/>
      <c r="B6" s="105" t="s">
        <v>13</v>
      </c>
      <c r="C6" s="108" t="s">
        <v>14</v>
      </c>
      <c r="D6" s="105" t="s">
        <v>15</v>
      </c>
      <c r="E6" s="108" t="s">
        <v>16</v>
      </c>
      <c r="F6" s="105" t="s">
        <v>17</v>
      </c>
      <c r="G6" s="109"/>
    </row>
    <row r="7" ht="18" customHeight="1" spans="1:7">
      <c r="A7" s="104"/>
      <c r="B7" s="105" t="s">
        <v>18</v>
      </c>
      <c r="C7" s="110"/>
      <c r="D7" s="105" t="s">
        <v>19</v>
      </c>
      <c r="E7" s="110"/>
      <c r="F7" s="105" t="s">
        <v>20</v>
      </c>
      <c r="G7" s="111" t="s">
        <v>21</v>
      </c>
    </row>
    <row r="8" ht="18" customHeight="1" spans="1:7">
      <c r="A8" s="104" t="s">
        <v>22</v>
      </c>
      <c r="B8" s="105" t="s">
        <v>23</v>
      </c>
      <c r="C8" s="112" t="s">
        <v>24</v>
      </c>
      <c r="D8" s="113"/>
      <c r="E8" s="105" t="s">
        <v>25</v>
      </c>
      <c r="F8" s="112" t="s">
        <v>26</v>
      </c>
      <c r="G8" s="114"/>
    </row>
    <row r="9" ht="18" customHeight="1" spans="1:7">
      <c r="A9" s="104"/>
      <c r="B9" s="105" t="s">
        <v>27</v>
      </c>
      <c r="C9" s="115" t="s">
        <v>28</v>
      </c>
      <c r="D9" s="116"/>
      <c r="E9" s="105" t="s">
        <v>29</v>
      </c>
      <c r="F9" s="115" t="s">
        <v>28</v>
      </c>
      <c r="G9" s="117"/>
    </row>
    <row r="10" ht="18" customHeight="1" spans="1:7">
      <c r="A10" s="104"/>
      <c r="B10" s="105" t="s">
        <v>30</v>
      </c>
      <c r="C10" s="112" t="s">
        <v>31</v>
      </c>
      <c r="D10" s="113"/>
      <c r="E10" s="105" t="s">
        <v>32</v>
      </c>
      <c r="F10" s="115" t="s">
        <v>33</v>
      </c>
      <c r="G10" s="117"/>
    </row>
    <row r="11" ht="18" customHeight="1" spans="1:7">
      <c r="A11" s="104"/>
      <c r="B11" s="105" t="s">
        <v>34</v>
      </c>
      <c r="C11" s="115" t="s">
        <v>35</v>
      </c>
      <c r="D11" s="116"/>
      <c r="E11" s="105" t="s">
        <v>36</v>
      </c>
      <c r="F11" s="115" t="s">
        <v>37</v>
      </c>
      <c r="G11" s="117"/>
    </row>
    <row r="12" ht="41.4" customHeight="1" spans="1:7">
      <c r="A12" s="104"/>
      <c r="B12" s="105" t="s">
        <v>38</v>
      </c>
      <c r="C12" s="112" t="s">
        <v>39</v>
      </c>
      <c r="D12" s="113"/>
      <c r="E12" s="105" t="s">
        <v>40</v>
      </c>
      <c r="F12" s="118" t="s">
        <v>41</v>
      </c>
      <c r="G12" s="119"/>
    </row>
    <row r="13" ht="28.25" customHeight="1" spans="1:7">
      <c r="A13" s="104" t="s">
        <v>42</v>
      </c>
      <c r="B13" s="105" t="s">
        <v>43</v>
      </c>
      <c r="C13" s="112" t="s">
        <v>44</v>
      </c>
      <c r="D13" s="113"/>
      <c r="E13" s="113"/>
      <c r="F13" s="113"/>
      <c r="G13" s="114"/>
    </row>
    <row r="14" ht="18" customHeight="1" spans="1:7">
      <c r="A14" s="104"/>
      <c r="B14" s="105" t="s">
        <v>45</v>
      </c>
      <c r="C14" s="115" t="s">
        <v>46</v>
      </c>
      <c r="D14" s="116"/>
      <c r="E14" s="116"/>
      <c r="F14" s="116"/>
      <c r="G14" s="117"/>
    </row>
    <row r="15" ht="18" customHeight="1" spans="1:7">
      <c r="A15" s="104"/>
      <c r="B15" s="120" t="s">
        <v>47</v>
      </c>
      <c r="C15" s="112" t="s">
        <v>48</v>
      </c>
      <c r="D15" s="113"/>
      <c r="E15" s="113"/>
      <c r="F15" s="113"/>
      <c r="G15" s="114"/>
    </row>
    <row r="16" ht="18" customHeight="1" spans="1:7">
      <c r="A16" s="121"/>
      <c r="B16" s="122" t="s">
        <v>49</v>
      </c>
      <c r="C16" s="123" t="s">
        <v>50</v>
      </c>
      <c r="D16" s="124"/>
      <c r="E16" s="124"/>
      <c r="F16" s="124"/>
      <c r="G16" s="125"/>
    </row>
  </sheetData>
  <mergeCells count="20">
    <mergeCell ref="A1:G1"/>
    <mergeCell ref="A2:G2"/>
    <mergeCell ref="B3:E3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G13"/>
    <mergeCell ref="C14:G14"/>
    <mergeCell ref="C15:G15"/>
    <mergeCell ref="C16:G16"/>
    <mergeCell ref="A4:A7"/>
    <mergeCell ref="A8:A12"/>
    <mergeCell ref="A13:A1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J29" sqref="J29"/>
    </sheetView>
  </sheetViews>
  <sheetFormatPr defaultColWidth="9" defaultRowHeight="15.75"/>
  <cols>
    <col min="1" max="1" width="8.41666666666667" style="1" customWidth="1"/>
    <col min="2" max="2" width="7" style="1" customWidth="1"/>
    <col min="3" max="3" width="9.5" style="1" customWidth="1"/>
    <col min="4" max="4" width="17.8333333333333" style="1" customWidth="1"/>
    <col min="5" max="5" width="13" style="1" customWidth="1"/>
    <col min="6" max="6" width="12.4166666666667" style="1" customWidth="1"/>
    <col min="7" max="7" width="15.1666666666667" style="1" customWidth="1"/>
    <col min="8" max="8" width="9" style="1"/>
    <col min="9" max="9" width="22.4166666666667" style="1" customWidth="1"/>
    <col min="10" max="16384" width="9" style="1"/>
  </cols>
  <sheetData>
    <row r="1" ht="30.75" customHeight="1" spans="1:7">
      <c r="A1" s="2" t="s">
        <v>51</v>
      </c>
      <c r="B1" s="2"/>
      <c r="C1" s="2"/>
      <c r="D1" s="2"/>
      <c r="E1" s="2"/>
      <c r="F1" s="2"/>
      <c r="G1" s="2"/>
    </row>
    <row r="2" ht="12" customHeight="1" spans="1:7">
      <c r="A2" s="3" t="s">
        <v>52</v>
      </c>
      <c r="B2" s="4"/>
      <c r="C2" s="4"/>
      <c r="D2" s="4"/>
      <c r="E2" s="4" t="s">
        <v>53</v>
      </c>
      <c r="F2" s="4" t="s">
        <v>54</v>
      </c>
      <c r="G2" s="5" t="s">
        <v>55</v>
      </c>
    </row>
    <row r="3" ht="12" customHeight="1" spans="1:7">
      <c r="A3" s="6"/>
      <c r="B3" s="7"/>
      <c r="C3" s="7"/>
      <c r="D3" s="7"/>
      <c r="E3" s="7" t="s">
        <v>56</v>
      </c>
      <c r="F3" s="7" t="s">
        <v>57</v>
      </c>
      <c r="G3" s="9" t="s">
        <v>58</v>
      </c>
    </row>
    <row r="4" ht="12" customHeight="1" spans="1:7">
      <c r="A4" s="6" t="s">
        <v>59</v>
      </c>
      <c r="B4" s="7"/>
      <c r="C4" s="77">
        <v>1</v>
      </c>
      <c r="D4" s="77" t="s">
        <v>60</v>
      </c>
      <c r="E4" s="78"/>
      <c r="F4" s="78"/>
      <c r="G4" s="79"/>
    </row>
    <row r="5" ht="12" customHeight="1" spans="1:9">
      <c r="A5" s="6"/>
      <c r="B5" s="7"/>
      <c r="C5" s="77">
        <v>2</v>
      </c>
      <c r="D5" s="77" t="s">
        <v>61</v>
      </c>
      <c r="E5" s="80">
        <f>E19</f>
        <v>26693175.11</v>
      </c>
      <c r="F5" s="80">
        <f>E5/E7*100</f>
        <v>88.8921092969671</v>
      </c>
      <c r="G5" s="81">
        <f>E5/'1、工程概况'!C4</f>
        <v>1783.78208437776</v>
      </c>
      <c r="I5" s="58"/>
    </row>
    <row r="6" ht="12" customHeight="1" spans="1:7">
      <c r="A6" s="6"/>
      <c r="B6" s="7"/>
      <c r="C6" s="77">
        <v>3</v>
      </c>
      <c r="D6" s="77" t="s">
        <v>62</v>
      </c>
      <c r="E6" s="78">
        <f>E32</f>
        <v>3335558.96</v>
      </c>
      <c r="F6" s="78">
        <f>E6/E7*100</f>
        <v>11.1078907030329</v>
      </c>
      <c r="G6" s="79">
        <f>E6/'1、工程概况'!C4</f>
        <v>222.900059274129</v>
      </c>
    </row>
    <row r="7" ht="12" customHeight="1" spans="1:7">
      <c r="A7" s="6"/>
      <c r="B7" s="7"/>
      <c r="C7" s="77"/>
      <c r="D7" s="77" t="s">
        <v>63</v>
      </c>
      <c r="E7" s="80">
        <f>SUM(E4:E6)</f>
        <v>30028734.07</v>
      </c>
      <c r="F7" s="80">
        <f>E7/E7*100</f>
        <v>100</v>
      </c>
      <c r="G7" s="81">
        <f>E7/'1、工程概况'!C4</f>
        <v>2006.68214365189</v>
      </c>
    </row>
    <row r="8" ht="12" customHeight="1" spans="1:7">
      <c r="A8" s="6" t="s">
        <v>64</v>
      </c>
      <c r="B8" s="7"/>
      <c r="C8" s="77" t="s">
        <v>65</v>
      </c>
      <c r="D8" s="77" t="s">
        <v>66</v>
      </c>
      <c r="E8" s="78"/>
      <c r="F8" s="78"/>
      <c r="G8" s="79"/>
    </row>
    <row r="9" ht="12" customHeight="1" spans="1:7">
      <c r="A9" s="6"/>
      <c r="B9" s="7"/>
      <c r="C9" s="77" t="s">
        <v>67</v>
      </c>
      <c r="D9" s="77" t="s">
        <v>68</v>
      </c>
      <c r="E9" s="80"/>
      <c r="F9" s="80"/>
      <c r="G9" s="81"/>
    </row>
    <row r="10" ht="12" customHeight="1" spans="1:7">
      <c r="A10" s="6"/>
      <c r="B10" s="7"/>
      <c r="C10" s="77" t="s">
        <v>69</v>
      </c>
      <c r="D10" s="77" t="s">
        <v>70</v>
      </c>
      <c r="E10" s="78"/>
      <c r="F10" s="78"/>
      <c r="G10" s="79"/>
    </row>
    <row r="11" ht="12" customHeight="1" spans="1:7">
      <c r="A11" s="6"/>
      <c r="B11" s="7"/>
      <c r="C11" s="77" t="s">
        <v>71</v>
      </c>
      <c r="D11" s="77" t="s">
        <v>72</v>
      </c>
      <c r="E11" s="80"/>
      <c r="F11" s="80"/>
      <c r="G11" s="81"/>
    </row>
    <row r="12" ht="12" customHeight="1" spans="1:7">
      <c r="A12" s="6"/>
      <c r="B12" s="7"/>
      <c r="C12" s="77" t="s">
        <v>73</v>
      </c>
      <c r="D12" s="77" t="s">
        <v>74</v>
      </c>
      <c r="E12" s="78"/>
      <c r="F12" s="78"/>
      <c r="G12" s="79"/>
    </row>
    <row r="13" ht="12" customHeight="1" spans="1:7">
      <c r="A13" s="6"/>
      <c r="B13" s="7"/>
      <c r="C13" s="77" t="s">
        <v>75</v>
      </c>
      <c r="D13" s="77"/>
      <c r="E13" s="80"/>
      <c r="F13" s="80"/>
      <c r="G13" s="81"/>
    </row>
    <row r="14" ht="12" customHeight="1" spans="1:9">
      <c r="A14" s="6" t="s">
        <v>76</v>
      </c>
      <c r="B14" s="7"/>
      <c r="C14" s="77" t="s">
        <v>65</v>
      </c>
      <c r="D14" s="77" t="s">
        <v>66</v>
      </c>
      <c r="E14" s="78">
        <f>'3、分部分项工程费'!C15</f>
        <v>17120868.18</v>
      </c>
      <c r="F14" s="78">
        <f>E14/E7*100</f>
        <v>57.014951546374</v>
      </c>
      <c r="G14" s="79">
        <f>E14/'1、工程概况'!C4</f>
        <v>1144.10885189286</v>
      </c>
      <c r="I14" s="58"/>
    </row>
    <row r="15" ht="12" customHeight="1" spans="1:9">
      <c r="A15" s="6"/>
      <c r="B15" s="7"/>
      <c r="C15" s="77" t="s">
        <v>67</v>
      </c>
      <c r="D15" s="77" t="s">
        <v>68</v>
      </c>
      <c r="E15" s="80">
        <f>'4措施项目费'!C15</f>
        <v>5872662.36</v>
      </c>
      <c r="F15" s="80">
        <f>E15/E7*100</f>
        <v>19.5568096420922</v>
      </c>
      <c r="G15" s="81">
        <f>E15/'1、工程概况'!C4</f>
        <v>392.443006955856</v>
      </c>
      <c r="I15" s="58"/>
    </row>
    <row r="16" ht="12" customHeight="1" spans="1:7">
      <c r="A16" s="6"/>
      <c r="B16" s="7"/>
      <c r="C16" s="77" t="s">
        <v>69</v>
      </c>
      <c r="D16" s="77" t="s">
        <v>70</v>
      </c>
      <c r="E16" s="78"/>
      <c r="F16" s="78"/>
      <c r="G16" s="79"/>
    </row>
    <row r="17" ht="12" customHeight="1" spans="1:7">
      <c r="A17" s="6"/>
      <c r="B17" s="7"/>
      <c r="C17" s="77" t="s">
        <v>71</v>
      </c>
      <c r="D17" s="77" t="s">
        <v>72</v>
      </c>
      <c r="E17" s="80">
        <v>1075518.89</v>
      </c>
      <c r="F17" s="80">
        <f>E17/E7*100</f>
        <v>3.58163247072906</v>
      </c>
      <c r="G17" s="81">
        <f>E17/'1、工程概况'!C4</f>
        <v>71.871979241358</v>
      </c>
    </row>
    <row r="18" ht="12" customHeight="1" spans="1:7">
      <c r="A18" s="6"/>
      <c r="B18" s="7"/>
      <c r="C18" s="77" t="s">
        <v>73</v>
      </c>
      <c r="D18" s="77" t="s">
        <v>74</v>
      </c>
      <c r="E18" s="78">
        <v>2624125.68</v>
      </c>
      <c r="F18" s="78">
        <f>E18/E7*100</f>
        <v>8.73871563777181</v>
      </c>
      <c r="G18" s="79">
        <f>E18/'1、工程概况'!C4</f>
        <v>175.358246287682</v>
      </c>
    </row>
    <row r="19" ht="12" customHeight="1" spans="1:7">
      <c r="A19" s="6"/>
      <c r="B19" s="7"/>
      <c r="C19" s="77" t="s">
        <v>75</v>
      </c>
      <c r="D19" s="77"/>
      <c r="E19" s="80">
        <f>SUM(E14:E18)</f>
        <v>26693175.11</v>
      </c>
      <c r="F19" s="80">
        <f>SUM(F14:F18)</f>
        <v>88.8921092969671</v>
      </c>
      <c r="G19" s="81">
        <f>SUM(G14:G18)</f>
        <v>1783.78208437776</v>
      </c>
    </row>
    <row r="20" ht="12" customHeight="1" spans="1:7">
      <c r="A20" s="6" t="s">
        <v>77</v>
      </c>
      <c r="B20" s="82" t="s">
        <v>78</v>
      </c>
      <c r="C20" s="77">
        <v>1</v>
      </c>
      <c r="D20" s="77" t="s">
        <v>79</v>
      </c>
      <c r="E20" s="78"/>
      <c r="F20" s="78"/>
      <c r="G20" s="79"/>
    </row>
    <row r="21" ht="12" customHeight="1" spans="1:7">
      <c r="A21" s="6"/>
      <c r="B21" s="83"/>
      <c r="C21" s="77">
        <v>2</v>
      </c>
      <c r="D21" s="77" t="s">
        <v>80</v>
      </c>
      <c r="E21" s="80">
        <f>'3、分部分项工程费'!C20</f>
        <v>1428083.29</v>
      </c>
      <c r="F21" s="80">
        <f>E21/E7*100</f>
        <v>4.75572259113885</v>
      </c>
      <c r="G21" s="81">
        <f>E21/'1、工程概况'!C4</f>
        <v>95.4322360380023</v>
      </c>
    </row>
    <row r="22" ht="12" customHeight="1" spans="1:7">
      <c r="A22" s="6"/>
      <c r="B22" s="83"/>
      <c r="C22" s="77">
        <v>3</v>
      </c>
      <c r="D22" s="77" t="s">
        <v>81</v>
      </c>
      <c r="E22" s="78">
        <f>'3、分部分项工程费'!C21</f>
        <v>438136.97</v>
      </c>
      <c r="F22" s="78">
        <f>E22/E7*100</f>
        <v>1.45905907647874</v>
      </c>
      <c r="G22" s="79">
        <f>E22/'1、工程概况'!C4</f>
        <v>29.2786779530311</v>
      </c>
    </row>
    <row r="23" ht="12" customHeight="1" spans="1:7">
      <c r="A23" s="6"/>
      <c r="B23" s="83"/>
      <c r="C23" s="77">
        <v>4</v>
      </c>
      <c r="D23" s="77" t="s">
        <v>82</v>
      </c>
      <c r="E23" s="84">
        <f>'3、分部分项工程费'!C22</f>
        <v>478236.51</v>
      </c>
      <c r="F23" s="80">
        <f>E23/E7*100</f>
        <v>1.59259630754058</v>
      </c>
      <c r="G23" s="81">
        <f>E23/'1、工程概况'!C4</f>
        <v>31.9583457238761</v>
      </c>
    </row>
    <row r="24" ht="12" customHeight="1" spans="1:7">
      <c r="A24" s="6"/>
      <c r="B24" s="83"/>
      <c r="C24" s="77">
        <v>5</v>
      </c>
      <c r="D24" s="77" t="s">
        <v>83</v>
      </c>
      <c r="E24" s="85"/>
      <c r="F24" s="85"/>
      <c r="G24" s="79"/>
    </row>
    <row r="25" ht="12" customHeight="1" spans="1:7">
      <c r="A25" s="6"/>
      <c r="B25" s="83"/>
      <c r="C25" s="77">
        <v>6</v>
      </c>
      <c r="D25" s="86" t="s">
        <v>84</v>
      </c>
      <c r="E25" s="80">
        <f>'3、分部分项工程费'!C24</f>
        <v>141017.93</v>
      </c>
      <c r="F25" s="80">
        <f>E25/E7*100</f>
        <v>0.469609973138638</v>
      </c>
      <c r="G25" s="87">
        <f>E25/'1、工程概况'!C4</f>
        <v>9.42357947578147</v>
      </c>
    </row>
    <row r="26" ht="12" customHeight="1" spans="1:7">
      <c r="A26" s="6"/>
      <c r="B26" s="10"/>
      <c r="C26" s="77">
        <v>7</v>
      </c>
      <c r="D26" s="77" t="s">
        <v>85</v>
      </c>
      <c r="E26" s="85"/>
      <c r="F26" s="85"/>
      <c r="G26" s="79"/>
    </row>
    <row r="27" ht="12" customHeight="1" spans="1:7">
      <c r="A27" s="6"/>
      <c r="B27" s="7" t="s">
        <v>86</v>
      </c>
      <c r="C27" s="77" t="s">
        <v>65</v>
      </c>
      <c r="D27" s="77" t="s">
        <v>66</v>
      </c>
      <c r="E27" s="84">
        <f>'3、分部分项工程费'!C26</f>
        <v>2630948.58</v>
      </c>
      <c r="F27" s="84">
        <f>E27/E7*100</f>
        <v>8.76143687531747</v>
      </c>
      <c r="G27" s="87">
        <f>E27/'1、工程概况'!C4</f>
        <v>175.814189304328</v>
      </c>
    </row>
    <row r="28" ht="12" customHeight="1" spans="1:7">
      <c r="A28" s="6"/>
      <c r="B28" s="7"/>
      <c r="C28" s="77" t="s">
        <v>67</v>
      </c>
      <c r="D28" s="77" t="s">
        <v>68</v>
      </c>
      <c r="E28" s="85">
        <f>'4措施项目费'!C25</f>
        <v>119409.99</v>
      </c>
      <c r="F28" s="85">
        <f>E28/E7*100</f>
        <v>0.397652427577011</v>
      </c>
      <c r="G28" s="88">
        <f>E28/'1、工程概况'!C4</f>
        <v>7.97962025798614</v>
      </c>
    </row>
    <row r="29" ht="12" customHeight="1" spans="1:7">
      <c r="A29" s="6"/>
      <c r="B29" s="7"/>
      <c r="C29" s="77" t="s">
        <v>69</v>
      </c>
      <c r="D29" s="77" t="s">
        <v>70</v>
      </c>
      <c r="E29" s="84"/>
      <c r="F29" s="84"/>
      <c r="G29" s="87"/>
    </row>
    <row r="30" ht="12" customHeight="1" spans="1:7">
      <c r="A30" s="6"/>
      <c r="B30" s="7"/>
      <c r="C30" s="77" t="s">
        <v>71</v>
      </c>
      <c r="D30" s="77" t="s">
        <v>72</v>
      </c>
      <c r="E30" s="85">
        <v>138724.33</v>
      </c>
      <c r="F30" s="85">
        <f>E30/E7*100</f>
        <v>0.461971955516405</v>
      </c>
      <c r="G30" s="88">
        <f>E30/'1、工程概况'!C4</f>
        <v>9.27030874002714</v>
      </c>
    </row>
    <row r="31" ht="12" customHeight="1" spans="1:7">
      <c r="A31" s="6"/>
      <c r="B31" s="7"/>
      <c r="C31" s="77" t="s">
        <v>73</v>
      </c>
      <c r="D31" s="77" t="s">
        <v>74</v>
      </c>
      <c r="E31" s="84">
        <v>446476.06</v>
      </c>
      <c r="F31" s="84">
        <f>E31/E7*100</f>
        <v>1.48682944462201</v>
      </c>
      <c r="G31" s="87">
        <f>E31/'1、工程概况'!C4</f>
        <v>29.8359409717883</v>
      </c>
    </row>
    <row r="32" ht="12" customHeight="1" spans="1:7">
      <c r="A32" s="89"/>
      <c r="B32" s="90"/>
      <c r="C32" s="91" t="s">
        <v>75</v>
      </c>
      <c r="D32" s="91"/>
      <c r="E32" s="92">
        <f>SUM(E27:E31)</f>
        <v>3335558.96</v>
      </c>
      <c r="F32" s="92">
        <f>SUM(F27:F31)</f>
        <v>11.1078907030329</v>
      </c>
      <c r="G32" s="93">
        <f>SUM(G27:G31)</f>
        <v>222.900059274129</v>
      </c>
    </row>
    <row r="33" ht="12" customHeight="1" spans="6:6">
      <c r="F33" s="58"/>
    </row>
    <row r="34" ht="12" customHeight="1"/>
  </sheetData>
  <mergeCells count="11">
    <mergeCell ref="A1:G1"/>
    <mergeCell ref="C13:D13"/>
    <mergeCell ref="C19:D19"/>
    <mergeCell ref="C32:D32"/>
    <mergeCell ref="A20:A32"/>
    <mergeCell ref="B20:B26"/>
    <mergeCell ref="B27:B32"/>
    <mergeCell ref="A14:B19"/>
    <mergeCell ref="A2:D3"/>
    <mergeCell ref="A4:B7"/>
    <mergeCell ref="A8:B13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4" workbookViewId="0">
      <selection activeCell="K21" sqref="K21"/>
    </sheetView>
  </sheetViews>
  <sheetFormatPr defaultColWidth="9" defaultRowHeight="15.75" outlineLevelCol="7"/>
  <cols>
    <col min="1" max="1" width="6.41666666666667" style="1" customWidth="1"/>
    <col min="2" max="2" width="20" style="1" customWidth="1"/>
    <col min="3" max="3" width="10.3333333333333" style="1" customWidth="1"/>
    <col min="4" max="4" width="14.5" style="1" customWidth="1"/>
    <col min="5" max="5" width="11" style="1" customWidth="1"/>
    <col min="6" max="6" width="11.6666666666667" style="1" customWidth="1"/>
    <col min="7" max="7" width="9" style="1"/>
    <col min="8" max="8" width="13.9166666666667" style="1" customWidth="1"/>
    <col min="9" max="16384" width="9" style="1"/>
  </cols>
  <sheetData>
    <row r="1" ht="25.5" customHeight="1" spans="1:6">
      <c r="A1" s="56" t="s">
        <v>87</v>
      </c>
      <c r="B1" s="56"/>
      <c r="C1" s="56"/>
      <c r="D1" s="56"/>
      <c r="E1" s="56"/>
      <c r="F1" s="56"/>
    </row>
    <row r="2" ht="38.25" customHeight="1" spans="1:6">
      <c r="A2" s="3" t="s">
        <v>88</v>
      </c>
      <c r="B2" s="4"/>
      <c r="C2" s="4" t="s">
        <v>89</v>
      </c>
      <c r="D2" s="4" t="s">
        <v>90</v>
      </c>
      <c r="E2" s="4" t="s">
        <v>91</v>
      </c>
      <c r="F2" s="5" t="s">
        <v>92</v>
      </c>
    </row>
    <row r="3" ht="15" customHeight="1" spans="1:8">
      <c r="A3" s="57" t="s">
        <v>93</v>
      </c>
      <c r="B3" s="12" t="s">
        <v>94</v>
      </c>
      <c r="C3" s="13">
        <v>104045.55</v>
      </c>
      <c r="D3" s="13">
        <f>C3/'1、工程概况'!C4</f>
        <v>6.95288542050217</v>
      </c>
      <c r="E3" s="13">
        <f>C3/C15*100</f>
        <v>0.607711880648333</v>
      </c>
      <c r="F3" s="14">
        <f>C3/'2、费用组成分析'!E5*100</f>
        <v>0.389783341888847</v>
      </c>
      <c r="H3" s="58"/>
    </row>
    <row r="4" ht="15" customHeight="1" spans="1:8">
      <c r="A4" s="59" t="s">
        <v>95</v>
      </c>
      <c r="B4" s="16" t="s">
        <v>96</v>
      </c>
      <c r="C4" s="17">
        <v>96011.8</v>
      </c>
      <c r="D4" s="17">
        <f>C4/'1、工程概况'!C4</f>
        <v>6.41602686915654</v>
      </c>
      <c r="E4" s="17">
        <f>C4/C15*100</f>
        <v>0.560788150405583</v>
      </c>
      <c r="F4" s="17">
        <f>C4/'2、费用组成分析'!E5*100</f>
        <v>0.3596866974586</v>
      </c>
      <c r="H4" s="58"/>
    </row>
    <row r="5" ht="15" customHeight="1" spans="1:8">
      <c r="A5" s="57" t="s">
        <v>97</v>
      </c>
      <c r="B5" s="12" t="s">
        <v>98</v>
      </c>
      <c r="C5" s="13">
        <v>987020.01</v>
      </c>
      <c r="D5" s="13">
        <f>C5/'1、工程概况'!C4</f>
        <v>65.9580062508478</v>
      </c>
      <c r="E5" s="13">
        <f>C5/C15*100</f>
        <v>5.76501144464743</v>
      </c>
      <c r="F5" s="14">
        <f>C5/'2、费用组成分析'!E5*100</f>
        <v>3.69764932771237</v>
      </c>
      <c r="H5" s="58"/>
    </row>
    <row r="6" ht="15" customHeight="1" spans="1:8">
      <c r="A6" s="59" t="s">
        <v>99</v>
      </c>
      <c r="B6" s="16" t="s">
        <v>100</v>
      </c>
      <c r="C6" s="17">
        <f>3677526.05+4173031.5</f>
        <v>7850557.55</v>
      </c>
      <c r="D6" s="17">
        <f>C6/'1、工程概况'!C4</f>
        <v>524.616642732036</v>
      </c>
      <c r="E6" s="17">
        <f>C6/C15*100</f>
        <v>45.8537351462746</v>
      </c>
      <c r="F6" s="17">
        <f>C6/'2、费用组成分析'!E5*100</f>
        <v>29.4103549602047</v>
      </c>
      <c r="H6" s="58"/>
    </row>
    <row r="7" ht="15" customHeight="1" spans="1:6">
      <c r="A7" s="57" t="s">
        <v>101</v>
      </c>
      <c r="B7" s="12" t="s">
        <v>102</v>
      </c>
      <c r="C7" s="13">
        <v>408089.59</v>
      </c>
      <c r="D7" s="13">
        <f>C7/'1、工程概况'!C4</f>
        <v>27.2707497876623</v>
      </c>
      <c r="E7" s="13">
        <f>C7/C15*100</f>
        <v>2.3835800013735</v>
      </c>
      <c r="F7" s="14">
        <f>C7/'2、费用组成分析'!E5*100</f>
        <v>1.5288162173226</v>
      </c>
    </row>
    <row r="8" ht="15" customHeight="1" spans="1:6">
      <c r="A8" s="59" t="s">
        <v>103</v>
      </c>
      <c r="B8" s="16" t="s">
        <v>104</v>
      </c>
      <c r="C8" s="17">
        <v>96387.41</v>
      </c>
      <c r="D8" s="17">
        <f>C8/'1、工程概况'!C4</f>
        <v>6.44112715737448</v>
      </c>
      <c r="E8" s="17">
        <f>C8/C15*100</f>
        <v>0.562982022795996</v>
      </c>
      <c r="F8" s="17">
        <f>C8/'2、费用组成分析'!E5*100</f>
        <v>0.361093836168971</v>
      </c>
    </row>
    <row r="9" ht="15" customHeight="1" spans="1:6">
      <c r="A9" s="57" t="s">
        <v>105</v>
      </c>
      <c r="B9" s="12" t="s">
        <v>106</v>
      </c>
      <c r="C9" s="13">
        <v>174313.7</v>
      </c>
      <c r="D9" s="13">
        <f>C9/'1、工程概况'!C4</f>
        <v>11.6485825998689</v>
      </c>
      <c r="E9" s="13">
        <f>C9/C15*100</f>
        <v>1.01813586885522</v>
      </c>
      <c r="F9" s="14">
        <f>C9/'2、费用组成分析'!E5*100</f>
        <v>0.653027222432963</v>
      </c>
    </row>
    <row r="10" ht="15" customHeight="1" spans="1:6">
      <c r="A10" s="59" t="s">
        <v>107</v>
      </c>
      <c r="B10" s="16" t="s">
        <v>108</v>
      </c>
      <c r="C10" s="17">
        <v>1943383.49</v>
      </c>
      <c r="D10" s="17">
        <f>C10/'1、工程概况'!C4</f>
        <v>129.867377644365</v>
      </c>
      <c r="E10" s="17">
        <f>C10/C15*100</f>
        <v>11.3509634533031</v>
      </c>
      <c r="F10" s="17">
        <f>C10/'2、费用组成分析'!E5*100</f>
        <v>7.28045083431066</v>
      </c>
    </row>
    <row r="11" ht="15" customHeight="1" spans="1:6">
      <c r="A11" s="57" t="s">
        <v>109</v>
      </c>
      <c r="B11" s="12" t="s">
        <v>110</v>
      </c>
      <c r="C11" s="13">
        <v>113025.23</v>
      </c>
      <c r="D11" s="13">
        <f>C11/'1、工程概况'!C4</f>
        <v>7.55295612177459</v>
      </c>
      <c r="E11" s="13">
        <f>C11/C15*100</f>
        <v>0.660160622765802</v>
      </c>
      <c r="F11" s="14">
        <f>C11/'2、费用组成分析'!E5*100</f>
        <v>0.423423701130472</v>
      </c>
    </row>
    <row r="12" ht="15" customHeight="1" spans="1:6">
      <c r="A12" s="59" t="s">
        <v>111</v>
      </c>
      <c r="B12" s="16" t="s">
        <v>112</v>
      </c>
      <c r="C12" s="17">
        <v>4048827.6</v>
      </c>
      <c r="D12" s="17">
        <f>C12/'1、工程概况'!C4</f>
        <v>270.564520925371</v>
      </c>
      <c r="E12" s="17">
        <f>C12/C15*100</f>
        <v>23.6484946758115</v>
      </c>
      <c r="F12" s="17">
        <f>C12/'2、费用组成分析'!E5*100</f>
        <v>15.168025472111</v>
      </c>
    </row>
    <row r="13" ht="15" customHeight="1" spans="1:6">
      <c r="A13" s="60" t="s">
        <v>113</v>
      </c>
      <c r="B13" s="12" t="s">
        <v>114</v>
      </c>
      <c r="C13" s="13">
        <v>1138019.04</v>
      </c>
      <c r="D13" s="13">
        <f>C13/'1、工程概况'!C4</f>
        <v>76.0485767192338</v>
      </c>
      <c r="E13" s="13">
        <f>C13/C15*100</f>
        <v>6.64697039913778</v>
      </c>
      <c r="F13" s="14">
        <f>C13/'2、费用组成分析'!E5*100</f>
        <v>4.263333362593</v>
      </c>
    </row>
    <row r="14" ht="15" customHeight="1" spans="1:6">
      <c r="A14" s="59" t="s">
        <v>115</v>
      </c>
      <c r="B14" s="16" t="s">
        <v>116</v>
      </c>
      <c r="C14" s="17">
        <v>161187.21</v>
      </c>
      <c r="D14" s="17">
        <f>C14/'1、工程概况'!C4</f>
        <v>10.7713996646701</v>
      </c>
      <c r="E14" s="17">
        <f>C14/C15*100</f>
        <v>0.941466333981201</v>
      </c>
      <c r="F14" s="17">
        <f>C14/'2、费用组成分析'!E5*100</f>
        <v>0.603851768610377</v>
      </c>
    </row>
    <row r="15" ht="15" customHeight="1" spans="1:6">
      <c r="A15" s="61"/>
      <c r="B15" s="54" t="s">
        <v>117</v>
      </c>
      <c r="C15" s="27">
        <f>SUM(C3:C14)</f>
        <v>17120868.18</v>
      </c>
      <c r="D15" s="13">
        <f>SUM(D3:D14)</f>
        <v>1144.10885189286</v>
      </c>
      <c r="E15" s="13">
        <f>SUM(E3:E14)</f>
        <v>100</v>
      </c>
      <c r="F15" s="14">
        <f>SUM(F3:F14)</f>
        <v>64.1394967419445</v>
      </c>
    </row>
    <row r="16" ht="15" customHeight="1" spans="1:6">
      <c r="A16" s="62"/>
      <c r="B16" s="63"/>
      <c r="C16" s="64"/>
      <c r="D16" s="64"/>
      <c r="E16" s="64"/>
      <c r="F16" s="64"/>
    </row>
    <row r="17" ht="27.75" customHeight="1" spans="1:6">
      <c r="A17" s="56" t="s">
        <v>118</v>
      </c>
      <c r="B17" s="56"/>
      <c r="C17" s="56"/>
      <c r="D17" s="56"/>
      <c r="E17" s="56"/>
      <c r="F17" s="56"/>
    </row>
    <row r="18" ht="41.25" customHeight="1" spans="1:6">
      <c r="A18" s="3" t="s">
        <v>88</v>
      </c>
      <c r="B18" s="4"/>
      <c r="C18" s="4" t="s">
        <v>89</v>
      </c>
      <c r="D18" s="4" t="s">
        <v>90</v>
      </c>
      <c r="E18" s="4" t="s">
        <v>91</v>
      </c>
      <c r="F18" s="5" t="s">
        <v>119</v>
      </c>
    </row>
    <row r="19" ht="15" customHeight="1" spans="1:6">
      <c r="A19" s="57" t="s">
        <v>120</v>
      </c>
      <c r="B19" s="65" t="s">
        <v>121</v>
      </c>
      <c r="C19" s="66"/>
      <c r="D19" s="66"/>
      <c r="E19" s="66"/>
      <c r="F19" s="67"/>
    </row>
    <row r="20" ht="15" customHeight="1" spans="1:6">
      <c r="A20" s="59" t="s">
        <v>122</v>
      </c>
      <c r="B20" s="68" t="s">
        <v>123</v>
      </c>
      <c r="C20" s="69">
        <v>1428083.29</v>
      </c>
      <c r="D20" s="69">
        <f>C20/'1、工程概况'!C4</f>
        <v>95.4322360380023</v>
      </c>
      <c r="E20" s="69">
        <f>C20/C26*100</f>
        <v>54.2801672695557</v>
      </c>
      <c r="F20" s="70">
        <f>C20/'2、费用组成分析'!E6*100</f>
        <v>42.8139123644812</v>
      </c>
    </row>
    <row r="21" ht="15" customHeight="1" spans="1:6">
      <c r="A21" s="57" t="s">
        <v>124</v>
      </c>
      <c r="B21" s="65" t="s">
        <v>125</v>
      </c>
      <c r="C21" s="66">
        <f>125330.75+47926.43+264879.79</f>
        <v>438136.97</v>
      </c>
      <c r="D21" s="66">
        <f>C21/'1、工程概况'!C4</f>
        <v>29.2786779530311</v>
      </c>
      <c r="E21" s="66">
        <f>C21/C26*100</f>
        <v>16.6531939594198</v>
      </c>
      <c r="F21" s="67">
        <f>C21/'2、费用组成分析'!E6*100</f>
        <v>13.1353387919127</v>
      </c>
    </row>
    <row r="22" ht="15" customHeight="1" spans="1:6">
      <c r="A22" s="59" t="s">
        <v>126</v>
      </c>
      <c r="B22" s="68" t="s">
        <v>127</v>
      </c>
      <c r="C22" s="69">
        <v>478236.51</v>
      </c>
      <c r="D22" s="69">
        <f>C22/'1、工程概况'!C4</f>
        <v>31.9583457238761</v>
      </c>
      <c r="E22" s="69">
        <f>C22/C26*100</f>
        <v>18.1773415731295</v>
      </c>
      <c r="F22" s="70">
        <f>C22/'2、费用组成分析'!E6*100</f>
        <v>14.3375223084049</v>
      </c>
    </row>
    <row r="23" ht="15" customHeight="1" spans="1:6">
      <c r="A23" s="57" t="s">
        <v>128</v>
      </c>
      <c r="B23" s="65" t="s">
        <v>129</v>
      </c>
      <c r="C23" s="66">
        <v>145473.88</v>
      </c>
      <c r="D23" s="71">
        <f>C23/'1、工程概况'!C4</f>
        <v>9.72135011363659</v>
      </c>
      <c r="E23" s="71">
        <f>C23/C26*100</f>
        <v>5.52933193395973</v>
      </c>
      <c r="F23" s="72">
        <f>C23/'2、费用组成分析'!E6*100</f>
        <v>4.36130440938151</v>
      </c>
    </row>
    <row r="24" ht="15" customHeight="1" spans="1:6">
      <c r="A24" s="59" t="s">
        <v>130</v>
      </c>
      <c r="B24" s="73" t="s">
        <v>84</v>
      </c>
      <c r="C24" s="69">
        <v>141017.93</v>
      </c>
      <c r="D24" s="69">
        <f>C24/'1、工程概况'!C4</f>
        <v>9.42357947578147</v>
      </c>
      <c r="E24" s="69">
        <f>C24/C26*100</f>
        <v>5.35996526393534</v>
      </c>
      <c r="F24" s="70">
        <f>C24/'2、费用组成分析'!E6*100</f>
        <v>4.22771510535673</v>
      </c>
    </row>
    <row r="25" ht="15" customHeight="1" spans="1:6">
      <c r="A25" s="57" t="s">
        <v>131</v>
      </c>
      <c r="B25" s="65" t="s">
        <v>132</v>
      </c>
      <c r="C25" s="66"/>
      <c r="D25" s="66"/>
      <c r="E25" s="66"/>
      <c r="F25" s="67"/>
    </row>
    <row r="26" ht="15" customHeight="1" spans="1:6">
      <c r="A26" s="74"/>
      <c r="B26" s="75" t="s">
        <v>133</v>
      </c>
      <c r="C26" s="75">
        <f>SUM(C19:C25)</f>
        <v>2630948.58</v>
      </c>
      <c r="D26" s="75">
        <f>SUM(D20:D25)</f>
        <v>175.814189304328</v>
      </c>
      <c r="E26" s="75">
        <f>SUM(E20:E25)</f>
        <v>100</v>
      </c>
      <c r="F26" s="76">
        <f>SUM(F20:F25)</f>
        <v>78.8757929795371</v>
      </c>
    </row>
    <row r="27" ht="15" customHeight="1" spans="1:6">
      <c r="A27" s="55"/>
      <c r="B27" s="55"/>
      <c r="C27" s="55"/>
      <c r="D27" s="55"/>
      <c r="E27" s="55"/>
      <c r="F27" s="55"/>
    </row>
    <row r="28" ht="15" customHeight="1" spans="1:6">
      <c r="A28" s="55"/>
      <c r="B28" s="55"/>
      <c r="C28" s="55"/>
      <c r="D28" s="55"/>
      <c r="E28" s="55"/>
      <c r="F28" s="55"/>
    </row>
    <row r="29" ht="15" customHeight="1" spans="1:6">
      <c r="A29" s="55"/>
      <c r="B29" s="55"/>
      <c r="C29" s="55"/>
      <c r="D29" s="55"/>
      <c r="E29" s="55"/>
      <c r="F29" s="55"/>
    </row>
    <row r="30" ht="15" customHeight="1" spans="1:6">
      <c r="A30" s="55"/>
      <c r="B30" s="55"/>
      <c r="C30" s="55"/>
      <c r="D30" s="55"/>
      <c r="E30" s="55"/>
      <c r="F30" s="55"/>
    </row>
    <row r="31" ht="15" customHeight="1"/>
  </sheetData>
  <mergeCells count="4">
    <mergeCell ref="A1:F1"/>
    <mergeCell ref="A2:B2"/>
    <mergeCell ref="A17:F17"/>
    <mergeCell ref="A18:B18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16" workbookViewId="0">
      <selection activeCell="E32" sqref="E32"/>
    </sheetView>
  </sheetViews>
  <sheetFormatPr defaultColWidth="9" defaultRowHeight="15.75" outlineLevelCol="6"/>
  <cols>
    <col min="1" max="1" width="7.58333333333333" style="1" customWidth="1"/>
    <col min="2" max="2" width="15.4166666666667" style="1" customWidth="1"/>
    <col min="3" max="3" width="10.6666666666667" style="1" customWidth="1"/>
    <col min="4" max="4" width="11.5833333333333" style="1" customWidth="1"/>
    <col min="5" max="5" width="10.6666666666667" style="1" customWidth="1"/>
    <col min="6" max="6" width="10" style="1" customWidth="1"/>
    <col min="7" max="7" width="12.5833333333333" style="1" customWidth="1"/>
    <col min="8" max="16384" width="9" style="1"/>
  </cols>
  <sheetData>
    <row r="1" ht="24" customHeight="1" spans="1:7">
      <c r="A1" s="2" t="s">
        <v>134</v>
      </c>
      <c r="B1" s="2"/>
      <c r="C1" s="2"/>
      <c r="D1" s="2"/>
      <c r="E1" s="2"/>
      <c r="F1" s="2"/>
      <c r="G1" s="2"/>
    </row>
    <row r="2" ht="34.5" customHeight="1" spans="1:7">
      <c r="A2" s="32" t="s">
        <v>135</v>
      </c>
      <c r="B2" s="4" t="s">
        <v>136</v>
      </c>
      <c r="C2" s="33" t="s">
        <v>137</v>
      </c>
      <c r="D2" s="34" t="s">
        <v>138</v>
      </c>
      <c r="E2" s="34" t="s">
        <v>139</v>
      </c>
      <c r="F2" s="35" t="s">
        <v>140</v>
      </c>
      <c r="G2" s="36" t="s">
        <v>141</v>
      </c>
    </row>
    <row r="3" ht="14.25" spans="1:7">
      <c r="A3" s="37"/>
      <c r="B3" s="7"/>
      <c r="C3" s="7" t="s">
        <v>56</v>
      </c>
      <c r="D3" s="10"/>
      <c r="E3" s="10"/>
      <c r="F3" s="38"/>
      <c r="G3" s="39" t="s">
        <v>142</v>
      </c>
    </row>
    <row r="4" ht="14.25" spans="1:7">
      <c r="A4" s="40">
        <v>1</v>
      </c>
      <c r="B4" s="12" t="s">
        <v>143</v>
      </c>
      <c r="C4" s="13">
        <v>1013618.02</v>
      </c>
      <c r="D4" s="13">
        <f>C4/'2、费用组成分析'!E14*100</f>
        <v>5.92036577434825</v>
      </c>
      <c r="E4" s="13">
        <f>C4/C15*100</f>
        <v>17.2599403450124</v>
      </c>
      <c r="F4" s="41">
        <f>C4/'2、费用组成分析'!E5*100</f>
        <v>3.79729281294929</v>
      </c>
      <c r="G4" s="42">
        <f>C4/'1、工程概况'!C4</f>
        <v>67.7354288887537</v>
      </c>
    </row>
    <row r="5" ht="14.25" spans="1:7">
      <c r="A5" s="43">
        <v>2</v>
      </c>
      <c r="B5" s="16" t="s">
        <v>144</v>
      </c>
      <c r="C5" s="17">
        <v>406926.95</v>
      </c>
      <c r="D5" s="17">
        <f>C5/'2、费用组成分析'!E14*100</f>
        <v>2.37678922424832</v>
      </c>
      <c r="E5" s="17">
        <f>C5/C15*100</f>
        <v>6.92917326171634</v>
      </c>
      <c r="F5" s="17">
        <f>C5/'2、费用组成分析'!E5*100</f>
        <v>1.52446064704964</v>
      </c>
      <c r="G5" s="18">
        <f>C5/'1、工程概况'!C4</f>
        <v>27.1930559054608</v>
      </c>
    </row>
    <row r="6" ht="14.25" spans="1:7">
      <c r="A6" s="40">
        <v>3</v>
      </c>
      <c r="B6" s="12" t="s">
        <v>145</v>
      </c>
      <c r="C6" s="13"/>
      <c r="D6" s="20">
        <f>C6/'2、费用组成分析'!E14*100</f>
        <v>0</v>
      </c>
      <c r="E6" s="20">
        <f>C6/C15*100</f>
        <v>0</v>
      </c>
      <c r="F6" s="20">
        <f>C6/'2、费用组成分析'!E5*100</f>
        <v>0</v>
      </c>
      <c r="G6" s="21">
        <f>C6/'1、工程概况'!C4</f>
        <v>0</v>
      </c>
    </row>
    <row r="7" ht="14.25" spans="1:7">
      <c r="A7" s="43">
        <v>4</v>
      </c>
      <c r="B7" s="16" t="s">
        <v>146</v>
      </c>
      <c r="C7" s="17">
        <v>465811.6</v>
      </c>
      <c r="D7" s="17">
        <f>C7/'2、费用组成分析'!E14*100</f>
        <v>2.72072417766842</v>
      </c>
      <c r="E7" s="17">
        <f>C7/C15*100</f>
        <v>7.93186414347172</v>
      </c>
      <c r="F7" s="17">
        <f>C7/'2、费用组成分析'!E5*100</f>
        <v>1.74505879529294</v>
      </c>
      <c r="G7" s="18">
        <f>C7/'1、工程概况'!C4</f>
        <v>31.1280461522937</v>
      </c>
    </row>
    <row r="8" ht="21" spans="1:7">
      <c r="A8" s="40">
        <v>5</v>
      </c>
      <c r="B8" s="44" t="s">
        <v>147</v>
      </c>
      <c r="C8" s="13">
        <v>65827.46</v>
      </c>
      <c r="D8" s="13">
        <f>C8/'2、费用组成分析'!E14*100</f>
        <v>0.38448669371158</v>
      </c>
      <c r="E8" s="13">
        <f>C8/C15*100</f>
        <v>1.12091341140886</v>
      </c>
      <c r="F8" s="41">
        <f>C8/'2、费用组成分析'!E5*100</f>
        <v>0.246607830386349</v>
      </c>
      <c r="G8" s="42">
        <f>C8/'1、工程概况'!C4</f>
        <v>4.39894629710439</v>
      </c>
    </row>
    <row r="9" ht="14.25" spans="1:7">
      <c r="A9" s="43">
        <v>6</v>
      </c>
      <c r="B9" s="16" t="s">
        <v>148</v>
      </c>
      <c r="C9" s="17"/>
      <c r="D9" s="17"/>
      <c r="E9" s="17"/>
      <c r="F9" s="17"/>
      <c r="G9" s="18"/>
    </row>
    <row r="10" ht="14.25" spans="1:7">
      <c r="A10" s="40">
        <v>7</v>
      </c>
      <c r="B10" s="12" t="s">
        <v>149</v>
      </c>
      <c r="C10" s="13"/>
      <c r="D10" s="13"/>
      <c r="E10" s="13"/>
      <c r="F10" s="41"/>
      <c r="G10" s="42"/>
    </row>
    <row r="11" ht="14.25" spans="1:7">
      <c r="A11" s="43">
        <v>8</v>
      </c>
      <c r="B11" s="45" t="s">
        <v>150</v>
      </c>
      <c r="C11" s="17"/>
      <c r="D11" s="17"/>
      <c r="E11" s="17"/>
      <c r="F11" s="17"/>
      <c r="G11" s="18"/>
    </row>
    <row r="12" ht="14.25" spans="1:7">
      <c r="A12" s="40">
        <v>9</v>
      </c>
      <c r="B12" s="12" t="s">
        <v>151</v>
      </c>
      <c r="C12" s="13"/>
      <c r="D12" s="13">
        <f>C12/'2、费用组成分析'!E14*100</f>
        <v>0</v>
      </c>
      <c r="E12" s="13">
        <f>C12/C15*100</f>
        <v>0</v>
      </c>
      <c r="F12" s="41">
        <f>C12/'2、费用组成分析'!E5*100</f>
        <v>0</v>
      </c>
      <c r="G12" s="42">
        <f>C12/'1、工程概况'!C4</f>
        <v>0</v>
      </c>
    </row>
    <row r="13" ht="14.25" spans="1:7">
      <c r="A13" s="40">
        <v>10</v>
      </c>
      <c r="B13" s="16" t="s">
        <v>152</v>
      </c>
      <c r="C13" s="17">
        <v>3531781.14</v>
      </c>
      <c r="D13" s="17">
        <f>C13/'2、费用组成分析'!E14*100</f>
        <v>20.628516631684</v>
      </c>
      <c r="E13" s="17">
        <f>C13/C15*100</f>
        <v>60.1393528777636</v>
      </c>
      <c r="F13" s="17">
        <f>C13/'2、费用组成分析'!E5*100</f>
        <v>13.2310267528905</v>
      </c>
      <c r="G13" s="18">
        <f>C13/'1、工程概况'!C4</f>
        <v>236.012684797288</v>
      </c>
    </row>
    <row r="14" ht="14.25" spans="1:7">
      <c r="A14" s="40">
        <v>11</v>
      </c>
      <c r="B14" s="12" t="s">
        <v>153</v>
      </c>
      <c r="C14" s="13">
        <v>388697.19</v>
      </c>
      <c r="D14" s="46">
        <f>C14/'2、费用组成分析'!E14*100</f>
        <v>2.27031238085264</v>
      </c>
      <c r="E14" s="46">
        <f>C14/C15*100</f>
        <v>6.61875596062703</v>
      </c>
      <c r="F14" s="47">
        <f>C14/'2、费用组成分析'!E5*100</f>
        <v>1.45616693554894</v>
      </c>
      <c r="G14" s="48">
        <f>C14/'1、工程概况'!C4</f>
        <v>25.9748449149547</v>
      </c>
    </row>
    <row r="15" ht="15" spans="1:7">
      <c r="A15" s="40">
        <v>12</v>
      </c>
      <c r="B15" s="49" t="s">
        <v>75</v>
      </c>
      <c r="C15" s="49">
        <f>SUM(C4:C14)</f>
        <v>5872662.36</v>
      </c>
      <c r="D15" s="49">
        <f>SUM(D4:D14)</f>
        <v>34.3011948825133</v>
      </c>
      <c r="E15" s="49">
        <f>SUM(E4:E14)</f>
        <v>100</v>
      </c>
      <c r="F15" s="50">
        <f>SUM(F4:F14)</f>
        <v>22.0006137741176</v>
      </c>
      <c r="G15" s="51">
        <f>SUM(G4:G14)</f>
        <v>392.443006955856</v>
      </c>
    </row>
    <row r="16" ht="35.25" customHeight="1" spans="1:7">
      <c r="A16" s="2" t="s">
        <v>154</v>
      </c>
      <c r="B16" s="2"/>
      <c r="C16" s="2"/>
      <c r="D16" s="2"/>
      <c r="E16" s="2"/>
      <c r="F16" s="2"/>
      <c r="G16" s="2"/>
    </row>
    <row r="17" ht="14.25" spans="1:7">
      <c r="A17" s="32" t="s">
        <v>135</v>
      </c>
      <c r="B17" s="4" t="s">
        <v>136</v>
      </c>
      <c r="C17" s="33" t="s">
        <v>137</v>
      </c>
      <c r="D17" s="34" t="s">
        <v>155</v>
      </c>
      <c r="E17" s="34" t="s">
        <v>156</v>
      </c>
      <c r="F17" s="35" t="s">
        <v>157</v>
      </c>
      <c r="G17" s="5" t="s">
        <v>55</v>
      </c>
    </row>
    <row r="18" ht="22.5" customHeight="1" spans="1:7">
      <c r="A18" s="37"/>
      <c r="B18" s="7"/>
      <c r="C18" s="7" t="s">
        <v>56</v>
      </c>
      <c r="D18" s="10"/>
      <c r="E18" s="10"/>
      <c r="F18" s="38"/>
      <c r="G18" s="9" t="s">
        <v>58</v>
      </c>
    </row>
    <row r="19" ht="14.25" spans="1:7">
      <c r="A19" s="40">
        <v>1</v>
      </c>
      <c r="B19" s="12" t="s">
        <v>158</v>
      </c>
      <c r="C19" s="13">
        <v>34109.22</v>
      </c>
      <c r="D19" s="13">
        <f>C19/'2、费用组成分析'!E27*100</f>
        <v>1.29646091372869</v>
      </c>
      <c r="E19" s="13">
        <f>C19/C25*100</f>
        <v>28.564795960539</v>
      </c>
      <c r="F19" s="41">
        <f>C19/'2、费用组成分析'!E6*100</f>
        <v>1.02259382637326</v>
      </c>
      <c r="G19" s="14">
        <f>C19/'1、工程概况'!C4</f>
        <v>2.27936224511957</v>
      </c>
    </row>
    <row r="20" ht="14.25" spans="1:7">
      <c r="A20" s="43">
        <v>2</v>
      </c>
      <c r="B20" s="16" t="s">
        <v>159</v>
      </c>
      <c r="C20" s="17">
        <v>55130.08</v>
      </c>
      <c r="D20" s="17">
        <f>C20/'2、费用组成分析'!E27*100</f>
        <v>2.09544498205282</v>
      </c>
      <c r="E20" s="17">
        <f>C20/C25*100</f>
        <v>46.168733453541</v>
      </c>
      <c r="F20" s="52">
        <f>C20/'2、费用组成分析'!E6*100</f>
        <v>1.65279884604408</v>
      </c>
      <c r="G20" s="18">
        <f>C20/'1、工程概况'!C4</f>
        <v>3.68408960751438</v>
      </c>
    </row>
    <row r="21" ht="14.25" spans="1:7">
      <c r="A21" s="40">
        <v>3</v>
      </c>
      <c r="B21" s="12" t="s">
        <v>160</v>
      </c>
      <c r="C21" s="13"/>
      <c r="D21" s="13"/>
      <c r="E21" s="13"/>
      <c r="F21" s="41"/>
      <c r="G21" s="14"/>
    </row>
    <row r="22" ht="14.25" spans="1:7">
      <c r="A22" s="43">
        <v>4</v>
      </c>
      <c r="B22" s="16" t="s">
        <v>161</v>
      </c>
      <c r="C22" s="17"/>
      <c r="D22" s="17"/>
      <c r="E22" s="17"/>
      <c r="F22" s="52"/>
      <c r="G22" s="18"/>
    </row>
    <row r="23" ht="14.25" spans="1:7">
      <c r="A23" s="40">
        <v>5</v>
      </c>
      <c r="B23" s="12" t="s">
        <v>162</v>
      </c>
      <c r="C23" s="13">
        <v>30170.69</v>
      </c>
      <c r="D23" s="13">
        <f>C23/'2、费用组成分析'!E27*100</f>
        <v>1.14676091465079</v>
      </c>
      <c r="E23" s="13">
        <f>C23/C25*100</f>
        <v>25.26647058592</v>
      </c>
      <c r="F23" s="41">
        <f>C23/'2、费用组成分析'!E6*100</f>
        <v>0.904516765010204</v>
      </c>
      <c r="G23" s="14">
        <f>C23/'1、工程概况'!C4</f>
        <v>2.01616840535218</v>
      </c>
    </row>
    <row r="24" ht="14.25" spans="1:7">
      <c r="A24" s="43">
        <v>6</v>
      </c>
      <c r="B24" s="16" t="s">
        <v>163</v>
      </c>
      <c r="C24" s="17"/>
      <c r="D24" s="17"/>
      <c r="E24" s="17"/>
      <c r="F24" s="52"/>
      <c r="G24" s="18"/>
    </row>
    <row r="25" ht="15" spans="1:7">
      <c r="A25" s="53">
        <v>7</v>
      </c>
      <c r="B25" s="54" t="s">
        <v>75</v>
      </c>
      <c r="C25" s="27">
        <f>SUM(C19:C24)</f>
        <v>119409.99</v>
      </c>
      <c r="D25" s="27">
        <f>SUM(D19:D24)</f>
        <v>4.5386668104323</v>
      </c>
      <c r="E25" s="27">
        <f>SUM(E19:E24)</f>
        <v>100</v>
      </c>
      <c r="F25" s="27">
        <f>SUM(F19:F24)</f>
        <v>3.57990943742754</v>
      </c>
      <c r="G25" s="27">
        <f>SUM(G19:G24)</f>
        <v>7.97962025798614</v>
      </c>
    </row>
    <row r="26" spans="1:7">
      <c r="A26" s="55"/>
      <c r="B26" s="55"/>
      <c r="C26" s="55"/>
      <c r="D26" s="55"/>
      <c r="E26" s="55"/>
      <c r="F26" s="55"/>
      <c r="G26" s="55"/>
    </row>
    <row r="27" spans="1:7">
      <c r="A27" s="55"/>
      <c r="B27" s="55"/>
      <c r="C27" s="55"/>
      <c r="D27" s="55"/>
      <c r="E27" s="55"/>
      <c r="F27" s="55"/>
      <c r="G27" s="55"/>
    </row>
  </sheetData>
  <mergeCells count="12">
    <mergeCell ref="A1:G1"/>
    <mergeCell ref="A16:G16"/>
    <mergeCell ref="A2:A3"/>
    <mergeCell ref="A17:A18"/>
    <mergeCell ref="B2:B3"/>
    <mergeCell ref="B17:B18"/>
    <mergeCell ref="D2:D3"/>
    <mergeCell ref="D17:D18"/>
    <mergeCell ref="E2:E3"/>
    <mergeCell ref="E17:E18"/>
    <mergeCell ref="F2:F3"/>
    <mergeCell ref="F17:F18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28" workbookViewId="0">
      <selection activeCell="G38" sqref="G38"/>
    </sheetView>
  </sheetViews>
  <sheetFormatPr defaultColWidth="9" defaultRowHeight="15.75" outlineLevelCol="7"/>
  <cols>
    <col min="1" max="1" width="4.5" style="1" customWidth="1"/>
    <col min="2" max="2" width="13.9166666666667" style="1" customWidth="1"/>
    <col min="3" max="3" width="6.66666666666667" style="1" customWidth="1"/>
    <col min="4" max="4" width="10.5833333333333" style="1" customWidth="1"/>
    <col min="5" max="5" width="7.66666666666667" style="1" customWidth="1"/>
    <col min="6" max="6" width="8.5" style="1" customWidth="1"/>
    <col min="7" max="7" width="12.1666666666667" style="1" customWidth="1"/>
    <col min="8" max="8" width="14.5" style="1" customWidth="1"/>
    <col min="9" max="10" width="9" style="1"/>
    <col min="11" max="11" width="9.5" style="1"/>
    <col min="12" max="16384" width="9" style="1"/>
  </cols>
  <sheetData>
    <row r="1" ht="28.5" customHeight="1" spans="1:8">
      <c r="A1" s="2" t="s">
        <v>164</v>
      </c>
      <c r="B1" s="2"/>
      <c r="C1" s="2"/>
      <c r="D1" s="2"/>
      <c r="E1" s="2"/>
      <c r="F1" s="2"/>
      <c r="G1" s="2"/>
      <c r="H1" s="2"/>
    </row>
    <row r="2" ht="14.25" spans="1:8">
      <c r="A2" s="3" t="s">
        <v>165</v>
      </c>
      <c r="B2" s="4"/>
      <c r="C2" s="4"/>
      <c r="D2" s="4"/>
      <c r="E2" s="4"/>
      <c r="F2" s="4"/>
      <c r="G2" s="4"/>
      <c r="H2" s="5"/>
    </row>
    <row r="3" ht="14.25" spans="1:8">
      <c r="A3" s="6" t="s">
        <v>166</v>
      </c>
      <c r="B3" s="7" t="s">
        <v>52</v>
      </c>
      <c r="C3" s="7" t="s">
        <v>167</v>
      </c>
      <c r="D3" s="7" t="s">
        <v>168</v>
      </c>
      <c r="E3" s="7" t="s">
        <v>169</v>
      </c>
      <c r="F3" s="8" t="s">
        <v>170</v>
      </c>
      <c r="G3" s="7" t="s">
        <v>171</v>
      </c>
      <c r="H3" s="9" t="s">
        <v>172</v>
      </c>
    </row>
    <row r="4" ht="14.25" spans="1:8">
      <c r="A4" s="6"/>
      <c r="B4" s="7"/>
      <c r="C4" s="7"/>
      <c r="D4" s="7" t="s">
        <v>56</v>
      </c>
      <c r="E4" s="7"/>
      <c r="F4" s="10"/>
      <c r="G4" s="7" t="s">
        <v>58</v>
      </c>
      <c r="H4" s="9" t="s">
        <v>173</v>
      </c>
    </row>
    <row r="5" ht="14.25" spans="1:8">
      <c r="A5" s="11">
        <v>1</v>
      </c>
      <c r="B5" s="12" t="s">
        <v>174</v>
      </c>
      <c r="C5" s="12" t="s">
        <v>175</v>
      </c>
      <c r="D5" s="13">
        <v>4682256.37</v>
      </c>
      <c r="E5" s="13">
        <v>47653.4728</v>
      </c>
      <c r="F5" s="13">
        <f>D5/E5</f>
        <v>98.2563514237728</v>
      </c>
      <c r="G5" s="13">
        <f>D5/'1、工程概况'!C4</f>
        <v>312.893651386594</v>
      </c>
      <c r="H5" s="14">
        <f>E5/'1、工程概况'!C4*100</f>
        <v>318.44623462264</v>
      </c>
    </row>
    <row r="6" ht="14.25" spans="1:8">
      <c r="A6" s="15">
        <v>2</v>
      </c>
      <c r="B6" s="16" t="s">
        <v>176</v>
      </c>
      <c r="C6" s="16" t="s">
        <v>177</v>
      </c>
      <c r="D6" s="17">
        <v>126790.38</v>
      </c>
      <c r="E6" s="17">
        <v>21.756</v>
      </c>
      <c r="F6" s="17">
        <f>D6/E6</f>
        <v>5827.83507997794</v>
      </c>
      <c r="G6" s="17">
        <f>D6/'1、工程概况'!C4</f>
        <v>8.47281776646795</v>
      </c>
      <c r="H6" s="18">
        <f>E6/'1、工程概况'!C4*100</f>
        <v>0.145385338641052</v>
      </c>
    </row>
    <row r="7" ht="14.25" spans="1:8">
      <c r="A7" s="11">
        <v>3</v>
      </c>
      <c r="B7" s="12" t="s">
        <v>178</v>
      </c>
      <c r="C7" s="12" t="s">
        <v>179</v>
      </c>
      <c r="D7" s="13">
        <v>20800.06</v>
      </c>
      <c r="E7" s="13">
        <v>55830.0956</v>
      </c>
      <c r="F7" s="13">
        <f t="shared" ref="F7:F22" si="0">D7/E7</f>
        <v>0.372559992535639</v>
      </c>
      <c r="G7" s="13">
        <f>D7/'1、工程概况'!C4</f>
        <v>1.38997231423708</v>
      </c>
      <c r="H7" s="14">
        <f>E7/'1、工程概况'!C4*100</f>
        <v>373.086842947615</v>
      </c>
    </row>
    <row r="8" ht="14.25" spans="1:8">
      <c r="A8" s="15">
        <v>4</v>
      </c>
      <c r="B8" s="16" t="s">
        <v>180</v>
      </c>
      <c r="C8" s="16" t="s">
        <v>177</v>
      </c>
      <c r="D8" s="17"/>
      <c r="E8" s="17"/>
      <c r="F8" s="17"/>
      <c r="G8" s="17"/>
      <c r="H8" s="18"/>
    </row>
    <row r="9" ht="14.25" spans="1:8">
      <c r="A9" s="11">
        <v>5</v>
      </c>
      <c r="B9" s="12" t="s">
        <v>181</v>
      </c>
      <c r="C9" s="12" t="s">
        <v>177</v>
      </c>
      <c r="D9" s="13">
        <v>383335.88</v>
      </c>
      <c r="E9" s="13">
        <v>164.6455</v>
      </c>
      <c r="F9" s="13">
        <f t="shared" si="0"/>
        <v>2328.2499673541</v>
      </c>
      <c r="G9" s="13">
        <f>D9/'1、工程概况'!C4</f>
        <v>25.6165732336209</v>
      </c>
      <c r="H9" s="14">
        <f>E9/'1、工程概况'!C4*100</f>
        <v>1.10025012746945</v>
      </c>
    </row>
    <row r="10" ht="14.25" spans="1:8">
      <c r="A10" s="15">
        <v>6</v>
      </c>
      <c r="B10" s="16" t="s">
        <v>182</v>
      </c>
      <c r="C10" s="16" t="s">
        <v>183</v>
      </c>
      <c r="D10" s="17">
        <v>49267.63</v>
      </c>
      <c r="E10" s="17">
        <v>677.125</v>
      </c>
      <c r="F10" s="17">
        <f t="shared" si="0"/>
        <v>72.7600221524829</v>
      </c>
      <c r="G10" s="17">
        <f>D10/'1、工程概况'!C4</f>
        <v>3.29232904559296</v>
      </c>
      <c r="H10" s="18">
        <f>E10/'1、工程概况'!C4*100</f>
        <v>4.52491484773499</v>
      </c>
    </row>
    <row r="11" ht="14.25" spans="1:8">
      <c r="A11" s="11">
        <v>7</v>
      </c>
      <c r="B11" s="12" t="s">
        <v>184</v>
      </c>
      <c r="C11" s="12" t="s">
        <v>183</v>
      </c>
      <c r="D11" s="13">
        <v>135710.9</v>
      </c>
      <c r="E11" s="13">
        <v>2113.548</v>
      </c>
      <c r="F11" s="13">
        <f t="shared" si="0"/>
        <v>64.2099919188019</v>
      </c>
      <c r="G11" s="13">
        <f>D11/'1、工程概况'!C4</f>
        <v>9.06893507711985</v>
      </c>
      <c r="H11" s="14">
        <f>E11/'1、工程概况'!C4*100</f>
        <v>14.1238688965857</v>
      </c>
    </row>
    <row r="12" ht="14.25" spans="1:8">
      <c r="A12" s="15">
        <v>8</v>
      </c>
      <c r="B12" s="16" t="s">
        <v>185</v>
      </c>
      <c r="C12" s="16" t="s">
        <v>186</v>
      </c>
      <c r="D12" s="17"/>
      <c r="E12" s="17"/>
      <c r="F12" s="17"/>
      <c r="G12" s="17"/>
      <c r="H12" s="18"/>
    </row>
    <row r="13" ht="14.25" spans="1:8">
      <c r="A13" s="11">
        <v>9</v>
      </c>
      <c r="B13" s="12" t="s">
        <v>187</v>
      </c>
      <c r="C13" s="12" t="s">
        <v>179</v>
      </c>
      <c r="D13" s="13">
        <v>19521.12</v>
      </c>
      <c r="E13" s="13">
        <v>105.768</v>
      </c>
      <c r="F13" s="13">
        <f t="shared" si="0"/>
        <v>184.565464034491</v>
      </c>
      <c r="G13" s="13">
        <f>D13/'1、工程概况'!C4</f>
        <v>1.30450663810104</v>
      </c>
      <c r="H13" s="14">
        <f>E13/'1、工程概况'!C4*100</f>
        <v>0.706798882946626</v>
      </c>
    </row>
    <row r="14" ht="14.25" spans="1:8">
      <c r="A14" s="15">
        <v>10</v>
      </c>
      <c r="B14" s="16" t="s">
        <v>188</v>
      </c>
      <c r="C14" s="16" t="s">
        <v>189</v>
      </c>
      <c r="D14" s="17">
        <v>20249.55</v>
      </c>
      <c r="E14" s="17">
        <v>145.6439</v>
      </c>
      <c r="F14" s="17">
        <f t="shared" si="0"/>
        <v>139.03465919273</v>
      </c>
      <c r="G14" s="17">
        <f>D14/'1、工程概况'!C4</f>
        <v>1.35318426368768</v>
      </c>
      <c r="H14" s="18">
        <f>E14/'1、工程概况'!C4*100</f>
        <v>0.973271176801964</v>
      </c>
    </row>
    <row r="15" ht="14.25" spans="1:8">
      <c r="A15" s="11">
        <v>11</v>
      </c>
      <c r="B15" s="12" t="s">
        <v>190</v>
      </c>
      <c r="C15" s="12" t="s">
        <v>177</v>
      </c>
      <c r="D15" s="13">
        <v>2524827.46</v>
      </c>
      <c r="E15" s="13">
        <v>4859.6855</v>
      </c>
      <c r="F15" s="13">
        <f t="shared" si="0"/>
        <v>519.54544383582</v>
      </c>
      <c r="G15" s="13">
        <f>D15/'1、工程概况'!C4</f>
        <v>168.722603089873</v>
      </c>
      <c r="H15" s="14">
        <f>E15/'1、工程概况'!C4*100</f>
        <v>32.4750423840095</v>
      </c>
    </row>
    <row r="16" ht="14.25" spans="1:8">
      <c r="A16" s="15">
        <v>12</v>
      </c>
      <c r="B16" s="16" t="s">
        <v>191</v>
      </c>
      <c r="C16" s="16" t="s">
        <v>177</v>
      </c>
      <c r="D16" s="17"/>
      <c r="E16" s="17"/>
      <c r="F16" s="17"/>
      <c r="G16" s="17"/>
      <c r="H16" s="18"/>
    </row>
    <row r="17" ht="14.25" spans="1:8">
      <c r="A17" s="11">
        <v>13</v>
      </c>
      <c r="B17" s="12" t="s">
        <v>192</v>
      </c>
      <c r="C17" s="12" t="s">
        <v>179</v>
      </c>
      <c r="D17" s="13">
        <v>104563.98</v>
      </c>
      <c r="E17" s="13">
        <v>21829.6409</v>
      </c>
      <c r="F17" s="13">
        <f t="shared" si="0"/>
        <v>4.79000000407703</v>
      </c>
      <c r="G17" s="13">
        <f>D17/'1、工程概况'!C4</f>
        <v>6.98752971224315</v>
      </c>
      <c r="H17" s="14">
        <f>E17/'1、工程概况'!C4*100</f>
        <v>145.877446895526</v>
      </c>
    </row>
    <row r="18" ht="14.25" spans="1:8">
      <c r="A18" s="15">
        <v>14</v>
      </c>
      <c r="B18" s="16" t="s">
        <v>193</v>
      </c>
      <c r="C18" s="16" t="s">
        <v>179</v>
      </c>
      <c r="D18" s="17">
        <v>28721.42</v>
      </c>
      <c r="E18" s="17">
        <v>22264.665</v>
      </c>
      <c r="F18" s="17">
        <f t="shared" si="0"/>
        <v>1.29000009656557</v>
      </c>
      <c r="G18" s="17">
        <f>D18/'1、工程概况'!C4</f>
        <v>1.91932035895931</v>
      </c>
      <c r="H18" s="18">
        <f>E18/'1、工程概况'!C4*100</f>
        <v>148.784512812768</v>
      </c>
    </row>
    <row r="19" ht="14.25" spans="1:8">
      <c r="A19" s="11">
        <v>15</v>
      </c>
      <c r="B19" s="19" t="s">
        <v>194</v>
      </c>
      <c r="C19" s="12" t="s">
        <v>179</v>
      </c>
      <c r="D19" s="13"/>
      <c r="E19" s="13"/>
      <c r="F19" s="13"/>
      <c r="G19" s="13"/>
      <c r="H19" s="14"/>
    </row>
    <row r="20" ht="14.25" spans="1:8">
      <c r="A20" s="15">
        <v>16</v>
      </c>
      <c r="B20" s="16" t="s">
        <v>195</v>
      </c>
      <c r="C20" s="16" t="s">
        <v>196</v>
      </c>
      <c r="D20" s="17">
        <v>472498.43</v>
      </c>
      <c r="E20" s="17">
        <v>10867.0292</v>
      </c>
      <c r="F20" s="17">
        <f t="shared" si="0"/>
        <v>43.4800000353362</v>
      </c>
      <c r="G20" s="17">
        <f>D20/'1、工程概况'!C4</f>
        <v>31.5748962368613</v>
      </c>
      <c r="H20" s="18">
        <f>E20/'1、工程概况'!C4*100</f>
        <v>72.6193565115003</v>
      </c>
    </row>
    <row r="21" ht="14.25" spans="1:8">
      <c r="A21" s="11">
        <v>17</v>
      </c>
      <c r="B21" s="12" t="s">
        <v>197</v>
      </c>
      <c r="C21" s="12" t="s">
        <v>179</v>
      </c>
      <c r="D21" s="13"/>
      <c r="E21" s="13"/>
      <c r="F21" s="13"/>
      <c r="G21" s="20"/>
      <c r="H21" s="21"/>
    </row>
    <row r="22" ht="14.25" spans="1:8">
      <c r="A22" s="15">
        <v>18</v>
      </c>
      <c r="B22" s="16" t="s">
        <v>198</v>
      </c>
      <c r="C22" s="16" t="s">
        <v>179</v>
      </c>
      <c r="D22" s="17">
        <v>105919.11</v>
      </c>
      <c r="E22" s="17">
        <v>22112.5484</v>
      </c>
      <c r="F22" s="17">
        <f t="shared" si="0"/>
        <v>4.79000014308618</v>
      </c>
      <c r="G22" s="17">
        <f>D22/'1、工程概况'!C4</f>
        <v>7.0780868155492</v>
      </c>
      <c r="H22" s="18">
        <f>E22/'1、工程概况'!C4*100</f>
        <v>147.767987559784</v>
      </c>
    </row>
    <row r="23" ht="14.25" spans="1:8">
      <c r="A23" s="6" t="s">
        <v>199</v>
      </c>
      <c r="B23" s="7"/>
      <c r="C23" s="7"/>
      <c r="D23" s="7"/>
      <c r="E23" s="7"/>
      <c r="F23" s="7"/>
      <c r="G23" s="7"/>
      <c r="H23" s="9"/>
    </row>
    <row r="24" ht="14.25" spans="1:8">
      <c r="A24" s="6" t="s">
        <v>166</v>
      </c>
      <c r="B24" s="7" t="s">
        <v>52</v>
      </c>
      <c r="C24" s="7" t="s">
        <v>167</v>
      </c>
      <c r="D24" s="7" t="s">
        <v>168</v>
      </c>
      <c r="E24" s="7" t="s">
        <v>169</v>
      </c>
      <c r="F24" s="8" t="s">
        <v>170</v>
      </c>
      <c r="G24" s="7" t="s">
        <v>171</v>
      </c>
      <c r="H24" s="9" t="s">
        <v>172</v>
      </c>
    </row>
    <row r="25" ht="14.25" spans="1:8">
      <c r="A25" s="6"/>
      <c r="B25" s="7"/>
      <c r="C25" s="7"/>
      <c r="D25" s="7" t="s">
        <v>56</v>
      </c>
      <c r="E25" s="7"/>
      <c r="F25" s="10"/>
      <c r="G25" s="7" t="s">
        <v>58</v>
      </c>
      <c r="H25" s="9" t="s">
        <v>173</v>
      </c>
    </row>
    <row r="26" ht="14.25" spans="1:8">
      <c r="A26" s="11">
        <v>1</v>
      </c>
      <c r="B26" s="12" t="s">
        <v>174</v>
      </c>
      <c r="C26" s="12" t="s">
        <v>175</v>
      </c>
      <c r="D26" s="12">
        <v>690592.6</v>
      </c>
      <c r="E26" s="12">
        <v>7844.5112</v>
      </c>
      <c r="F26" s="13">
        <f t="shared" ref="F26:F32" si="1">D26/E26</f>
        <v>88.0351346811768</v>
      </c>
      <c r="G26" s="13">
        <f>D26/'1、工程概况'!C4</f>
        <v>46.1491262244919</v>
      </c>
      <c r="H26" s="14">
        <f>E26/'1、工程概况'!C4*100</f>
        <v>52.421259297919</v>
      </c>
    </row>
    <row r="27" ht="14.25" spans="1:8">
      <c r="A27" s="15">
        <v>2</v>
      </c>
      <c r="B27" s="22" t="s">
        <v>200</v>
      </c>
      <c r="C27" s="22" t="s">
        <v>201</v>
      </c>
      <c r="D27" s="22">
        <v>108002.6</v>
      </c>
      <c r="E27" s="22">
        <v>5905.9312</v>
      </c>
      <c r="F27" s="23">
        <f t="shared" si="1"/>
        <v>18.2871415772673</v>
      </c>
      <c r="G27" s="23">
        <f>D27/'1、工程概况'!C4</f>
        <v>7.21731686666395</v>
      </c>
      <c r="H27" s="18">
        <f>E27/'1、工程概况'!C4*100</f>
        <v>39.4666210471941</v>
      </c>
    </row>
    <row r="28" ht="14.25" spans="1:8">
      <c r="A28" s="11">
        <v>3</v>
      </c>
      <c r="B28" s="12" t="s">
        <v>202</v>
      </c>
      <c r="C28" s="12" t="s">
        <v>201</v>
      </c>
      <c r="D28" s="12">
        <v>18764.7</v>
      </c>
      <c r="E28" s="12">
        <v>371.145</v>
      </c>
      <c r="F28" s="13">
        <f t="shared" si="1"/>
        <v>50.5589459645152</v>
      </c>
      <c r="G28" s="13">
        <f>D28/'1、工程概况'!C4</f>
        <v>1.25395856958896</v>
      </c>
      <c r="H28" s="14">
        <f>E28/'1、工程概况'!C4*100</f>
        <v>2.48019128102286</v>
      </c>
    </row>
    <row r="29" ht="14.25" spans="1:8">
      <c r="A29" s="15">
        <v>4</v>
      </c>
      <c r="B29" s="24" t="s">
        <v>203</v>
      </c>
      <c r="C29" s="22" t="s">
        <v>201</v>
      </c>
      <c r="D29" s="22">
        <v>47790.04</v>
      </c>
      <c r="E29" s="22">
        <v>2784.7453</v>
      </c>
      <c r="F29" s="23">
        <f t="shared" si="1"/>
        <v>17.1613684023454</v>
      </c>
      <c r="G29" s="23">
        <f>D29/'1、工程概况'!C4</f>
        <v>3.19358850389291</v>
      </c>
      <c r="H29" s="18">
        <f>E29/'1、工程概况'!C4*100</f>
        <v>18.6091716523983</v>
      </c>
    </row>
    <row r="30" ht="14.25" spans="1:8">
      <c r="A30" s="11">
        <v>5</v>
      </c>
      <c r="B30" s="25" t="s">
        <v>204</v>
      </c>
      <c r="C30" s="12" t="s">
        <v>201</v>
      </c>
      <c r="D30" s="12">
        <v>14425.74</v>
      </c>
      <c r="E30" s="12">
        <v>2261.34</v>
      </c>
      <c r="F30" s="13">
        <f t="shared" si="1"/>
        <v>6.37928838653188</v>
      </c>
      <c r="G30" s="13">
        <f>D30/'1、工程概况'!C4</f>
        <v>0.964005835193864</v>
      </c>
      <c r="H30" s="14">
        <f>E30/'1、工程概况'!C4*100</f>
        <v>15.1114948374038</v>
      </c>
    </row>
    <row r="31" ht="14.25" spans="1:8">
      <c r="A31" s="15">
        <v>6</v>
      </c>
      <c r="B31" s="22" t="s">
        <v>205</v>
      </c>
      <c r="C31" s="22" t="s">
        <v>201</v>
      </c>
      <c r="D31" s="22">
        <v>52051.05</v>
      </c>
      <c r="E31" s="22">
        <v>28044.42</v>
      </c>
      <c r="F31" s="23">
        <f t="shared" si="1"/>
        <v>1.85602162569238</v>
      </c>
      <c r="G31" s="23">
        <f>D31/'1、工程概况'!C4</f>
        <v>3.4783321984153</v>
      </c>
      <c r="H31" s="18">
        <f>E31/'1、工程概况'!C4*100</f>
        <v>187.407956365687</v>
      </c>
    </row>
    <row r="32" ht="14.25" spans="1:8">
      <c r="A32" s="11">
        <v>7</v>
      </c>
      <c r="B32" s="12" t="s">
        <v>206</v>
      </c>
      <c r="C32" s="12" t="s">
        <v>201</v>
      </c>
      <c r="D32" s="12">
        <v>6490.27</v>
      </c>
      <c r="E32" s="12">
        <v>3617.8327</v>
      </c>
      <c r="F32" s="13">
        <f t="shared" si="1"/>
        <v>1.79396631580006</v>
      </c>
      <c r="G32" s="13">
        <f>D32/'1、工程概况'!C4</f>
        <v>0.433714884088004</v>
      </c>
      <c r="H32" s="14">
        <f>E32/'1、工程概况'!C4*100</f>
        <v>24.1763114651669</v>
      </c>
    </row>
    <row r="33" ht="14.25" spans="1:8">
      <c r="A33" s="15">
        <v>8</v>
      </c>
      <c r="B33" s="22" t="s">
        <v>207</v>
      </c>
      <c r="C33" s="22" t="s">
        <v>201</v>
      </c>
      <c r="D33" s="22"/>
      <c r="E33" s="22"/>
      <c r="F33" s="23"/>
      <c r="G33" s="23"/>
      <c r="H33" s="18"/>
    </row>
    <row r="34" ht="15" spans="1:8">
      <c r="A34" s="26">
        <v>9</v>
      </c>
      <c r="B34" s="27" t="s">
        <v>208</v>
      </c>
      <c r="C34" s="27" t="s">
        <v>201</v>
      </c>
      <c r="D34" s="27"/>
      <c r="E34" s="27"/>
      <c r="F34" s="27"/>
      <c r="G34" s="27"/>
      <c r="H34" s="27"/>
    </row>
    <row r="35" ht="31.5" customHeight="1" spans="1:8">
      <c r="A35" s="28" t="s">
        <v>209</v>
      </c>
      <c r="B35" s="29"/>
      <c r="C35" s="29"/>
      <c r="D35" s="29"/>
      <c r="E35" s="29"/>
      <c r="F35" s="29"/>
      <c r="G35" s="29"/>
      <c r="H35" s="29"/>
    </row>
    <row r="36" spans="4:4">
      <c r="D36" s="30"/>
    </row>
    <row r="37" spans="4:4">
      <c r="D37" s="31"/>
    </row>
  </sheetData>
  <mergeCells count="14">
    <mergeCell ref="A1:H1"/>
    <mergeCell ref="A2:H2"/>
    <mergeCell ref="A23:H23"/>
    <mergeCell ref="A35:H35"/>
    <mergeCell ref="A3:A4"/>
    <mergeCell ref="A24:A25"/>
    <mergeCell ref="B3:B4"/>
    <mergeCell ref="B24:B25"/>
    <mergeCell ref="C3:C4"/>
    <mergeCell ref="C24:C25"/>
    <mergeCell ref="E3:E4"/>
    <mergeCell ref="E24:E25"/>
    <mergeCell ref="F3:F4"/>
    <mergeCell ref="F24:F2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1、工程概况</vt:lpstr>
      <vt:lpstr>2、费用组成分析</vt:lpstr>
      <vt:lpstr>3、分部分项工程费</vt:lpstr>
      <vt:lpstr>4措施项目费</vt:lpstr>
      <vt:lpstr>5工料分析表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王小力</cp:lastModifiedBy>
  <dcterms:created xsi:type="dcterms:W3CDTF">2008-11-14T08:36:00Z</dcterms:created>
  <cp:lastPrinted>2013-01-22T01:32:00Z</cp:lastPrinted>
  <dcterms:modified xsi:type="dcterms:W3CDTF">2019-08-27T10:11:40Z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