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1、工程概况" sheetId="1" r:id="rId1"/>
    <sheet name="2、费用组成分析" sheetId="2" r:id="rId2"/>
    <sheet name="3、分部分项工程费" sheetId="3" r:id="rId3"/>
    <sheet name="4措施项目费" sheetId="4" r:id="rId4"/>
    <sheet name="5工料分析表" sheetId="5" r:id="rId5"/>
  </sheets>
  <definedNames/>
  <calcPr fullCalcOnLoad="1"/>
</workbook>
</file>

<file path=xl/sharedStrings.xml><?xml version="1.0" encoding="utf-8"?>
<sst xmlns="http://schemas.openxmlformats.org/spreadsheetml/2006/main" count="264" uniqueCount="199">
  <si>
    <t>某风景区公共商业建筑工程量清单计价典型案例指标分析表</t>
  </si>
  <si>
    <r>
      <rPr>
        <b/>
        <sz val="13.5"/>
        <color indexed="8"/>
        <rFont val="宋体"/>
        <family val="0"/>
      </rPr>
      <t>一、建筑安装工程概况与特征表</t>
    </r>
    <r>
      <rPr>
        <b/>
        <sz val="13.5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</si>
  <si>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工程概况</t>
    </r>
  </si>
  <si>
    <r>
      <rPr>
        <sz val="9"/>
        <color indexed="8"/>
        <rFont val="宋体"/>
        <family val="0"/>
      </rPr>
      <t>总建筑面积</t>
    </r>
    <r>
      <rPr>
        <sz val="9"/>
        <color indexed="8"/>
        <rFont val="Times New Roman"/>
        <family val="1"/>
      </rPr>
      <t>(m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</si>
  <si>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地上层数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</si>
  <si>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局部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层</t>
    </r>
  </si>
  <si>
    <r>
      <rPr>
        <sz val="9"/>
        <color indexed="8"/>
        <rFont val="宋体"/>
        <family val="0"/>
      </rPr>
      <t>层高</t>
    </r>
    <r>
      <rPr>
        <sz val="9"/>
        <color indexed="8"/>
        <rFont val="Times New Roman"/>
        <family val="1"/>
      </rPr>
      <t>(m)</t>
    </r>
  </si>
  <si>
    <r>
      <rPr>
        <sz val="9"/>
        <color indexed="8"/>
        <rFont val="宋体"/>
        <family val="0"/>
      </rPr>
      <t>其中：地下室建筑面积</t>
    </r>
    <r>
      <rPr>
        <sz val="9"/>
        <color indexed="8"/>
        <rFont val="Times New Roman"/>
        <family val="1"/>
      </rPr>
      <t>(m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)</t>
    </r>
  </si>
  <si>
    <t>无</t>
  </si>
  <si>
    <r>
      <rPr>
        <sz val="9"/>
        <color indexed="8"/>
        <rFont val="宋体"/>
        <family val="0"/>
      </rPr>
      <t>地下层数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</si>
  <si>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檐高</t>
    </r>
    <r>
      <rPr>
        <sz val="9"/>
        <color indexed="8"/>
        <rFont val="Times New Roman"/>
        <family val="1"/>
      </rPr>
      <t>(m)</t>
    </r>
  </si>
  <si>
    <r>
      <rPr>
        <sz val="9"/>
        <color indexed="8"/>
        <rFont val="宋体"/>
        <family val="0"/>
      </rPr>
      <t>结构类型</t>
    </r>
  </si>
  <si>
    <t>框架</t>
  </si>
  <si>
    <r>
      <rPr>
        <sz val="9"/>
        <color indexed="8"/>
        <rFont val="宋体"/>
        <family val="0"/>
      </rPr>
      <t>工程用途</t>
    </r>
  </si>
  <si>
    <t>商业建筑</t>
  </si>
  <si>
    <r>
      <rPr>
        <sz val="9"/>
        <color indexed="8"/>
        <rFont val="宋体"/>
        <family val="0"/>
      </rPr>
      <t>投资性质</t>
    </r>
  </si>
  <si>
    <t>国有</t>
  </si>
  <si>
    <r>
      <rPr>
        <sz val="9"/>
        <color indexed="8"/>
        <rFont val="宋体"/>
        <family val="0"/>
      </rPr>
      <t>开工时间</t>
    </r>
  </si>
  <si>
    <r>
      <rPr>
        <sz val="9"/>
        <color indexed="8"/>
        <rFont val="宋体"/>
        <family val="0"/>
      </rPr>
      <t>竣工时间</t>
    </r>
  </si>
  <si>
    <r>
      <rPr>
        <sz val="9"/>
        <color indexed="8"/>
        <rFont val="宋体"/>
        <family val="0"/>
      </rPr>
      <t>工程所在地</t>
    </r>
  </si>
  <si>
    <t>南通市</t>
  </si>
  <si>
    <r>
      <rPr>
        <sz val="9"/>
        <color indexed="8"/>
        <rFont val="宋体"/>
        <family val="0"/>
      </rPr>
      <t>土建工程特征</t>
    </r>
  </si>
  <si>
    <r>
      <rPr>
        <sz val="9"/>
        <color indexed="8"/>
        <rFont val="宋体"/>
        <family val="0"/>
      </rPr>
      <t>基础</t>
    </r>
  </si>
  <si>
    <t>条形基础</t>
  </si>
  <si>
    <r>
      <rPr>
        <sz val="9"/>
        <color indexed="8"/>
        <rFont val="宋体"/>
        <family val="0"/>
      </rPr>
      <t>楼地面</t>
    </r>
  </si>
  <si>
    <t>细石混凝土楼地面，内廷走廊石材面层</t>
  </si>
  <si>
    <r>
      <rPr>
        <sz val="9"/>
        <color indexed="8"/>
        <rFont val="宋体"/>
        <family val="0"/>
      </rPr>
      <t>外墙</t>
    </r>
  </si>
  <si>
    <t>烧结非承重保温砌块</t>
  </si>
  <si>
    <r>
      <rPr>
        <sz val="9"/>
        <color indexed="8"/>
        <rFont val="宋体"/>
        <family val="0"/>
      </rPr>
      <t>内墙</t>
    </r>
  </si>
  <si>
    <t>A5.0（B06）蒸压加气混凝土砌块</t>
  </si>
  <si>
    <r>
      <rPr>
        <sz val="9"/>
        <color indexed="8"/>
        <rFont val="宋体"/>
        <family val="0"/>
      </rPr>
      <t>外墙面</t>
    </r>
  </si>
  <si>
    <t>外墙涂料</t>
  </si>
  <si>
    <r>
      <rPr>
        <sz val="9"/>
        <color indexed="8"/>
        <rFont val="宋体"/>
        <family val="0"/>
      </rPr>
      <t>内墙面</t>
    </r>
  </si>
  <si>
    <t>水泥石灰膏砂浆粉刷</t>
  </si>
  <si>
    <r>
      <rPr>
        <sz val="9"/>
        <color indexed="8"/>
        <rFont val="宋体"/>
        <family val="0"/>
      </rPr>
      <t>天棚</t>
    </r>
  </si>
  <si>
    <t>室内天棚不抹灰处理，室外内廷走廊天棚水泥砂浆粉刷，水泵房、管理用房纸面石膏板吊顶</t>
  </si>
  <si>
    <r>
      <rPr>
        <sz val="9"/>
        <color indexed="8"/>
        <rFont val="宋体"/>
        <family val="0"/>
      </rPr>
      <t>柱、梁、板</t>
    </r>
  </si>
  <si>
    <t>商品混凝土</t>
  </si>
  <si>
    <r>
      <rPr>
        <sz val="9"/>
        <color indexed="8"/>
        <rFont val="宋体"/>
        <family val="0"/>
      </rPr>
      <t>屋面</t>
    </r>
  </si>
  <si>
    <r>
      <t>屋面刚性层/2层</t>
    </r>
    <r>
      <rPr>
        <sz val="9"/>
        <color indexed="8"/>
        <rFont val="宋体"/>
        <family val="0"/>
      </rPr>
      <t>改性沥青防水卷材/XPS挤塑聚苯板</t>
    </r>
    <r>
      <rPr>
        <sz val="9"/>
        <color indexed="8"/>
        <rFont val="宋体"/>
        <family val="0"/>
      </rPr>
      <t>/陶土瓦瓦屋面</t>
    </r>
  </si>
  <si>
    <r>
      <rPr>
        <sz val="9"/>
        <color indexed="8"/>
        <rFont val="宋体"/>
        <family val="0"/>
      </rPr>
      <t>门窗</t>
    </r>
  </si>
  <si>
    <t>断桥隔热铝合金门窗、胡桃木格栅窗</t>
  </si>
  <si>
    <r>
      <rPr>
        <sz val="9"/>
        <color indexed="8"/>
        <rFont val="宋体"/>
        <family val="0"/>
      </rPr>
      <t>安装工程特征</t>
    </r>
  </si>
  <si>
    <r>
      <rPr>
        <sz val="9"/>
        <color indexed="8"/>
        <rFont val="宋体"/>
        <family val="0"/>
      </rPr>
      <t>给排水</t>
    </r>
  </si>
  <si>
    <t>U-PVC塑料管/卫生洁具/涂塑钢管/PP-R给水管/截止阀</t>
  </si>
  <si>
    <r>
      <rPr>
        <sz val="9"/>
        <color indexed="8"/>
        <rFont val="宋体"/>
        <family val="0"/>
      </rPr>
      <t>电气</t>
    </r>
  </si>
  <si>
    <r>
      <t>配电箱/钢制电线管/电缆电线/照明灯具/桥架</t>
    </r>
    <r>
      <rPr>
        <sz val="9"/>
        <rFont val="宋体"/>
        <family val="0"/>
      </rPr>
      <t>/</t>
    </r>
  </si>
  <si>
    <t>消火栓</t>
  </si>
  <si>
    <r>
      <t>镀锌钢管/消火栓泵/消火栓</t>
    </r>
    <r>
      <rPr>
        <sz val="9"/>
        <rFont val="宋体"/>
        <family val="0"/>
      </rPr>
      <t>/</t>
    </r>
    <r>
      <rPr>
        <sz val="9"/>
        <rFont val="宋体"/>
        <family val="0"/>
      </rPr>
      <t>阀门管件</t>
    </r>
  </si>
  <si>
    <t>雨水</t>
  </si>
  <si>
    <r>
      <t>UPVC雨水管</t>
    </r>
    <r>
      <rPr>
        <sz val="9"/>
        <rFont val="宋体"/>
        <family val="0"/>
      </rPr>
      <t>/雨水收水口</t>
    </r>
  </si>
  <si>
    <t>防雷接地</t>
  </si>
  <si>
    <t>镀锌扁钢避雷网/电位箱/镀锌扁钢接地母线</t>
  </si>
  <si>
    <r>
      <rPr>
        <b/>
        <sz val="13.5"/>
        <color indexed="8"/>
        <rFont val="宋体"/>
        <family val="0"/>
      </rPr>
      <t>二、建筑安装工程费用组成分析表</t>
    </r>
  </si>
  <si>
    <r>
      <rPr>
        <sz val="9"/>
        <color indexed="8"/>
        <rFont val="宋体"/>
        <family val="0"/>
      </rPr>
      <t>项目名称</t>
    </r>
  </si>
  <si>
    <r>
      <rPr>
        <sz val="9"/>
        <color indexed="8"/>
        <rFont val="宋体"/>
        <family val="0"/>
      </rPr>
      <t>造价</t>
    </r>
  </si>
  <si>
    <r>
      <rPr>
        <sz val="9"/>
        <color indexed="8"/>
        <rFont val="宋体"/>
        <family val="0"/>
      </rPr>
      <t>占总造价</t>
    </r>
  </si>
  <si>
    <r>
      <rPr>
        <sz val="9"/>
        <color indexed="8"/>
        <rFont val="宋体"/>
        <family val="0"/>
      </rPr>
      <t>平米造价</t>
    </r>
  </si>
  <si>
    <r>
      <t>(</t>
    </r>
    <r>
      <rPr>
        <sz val="9"/>
        <color indexed="8"/>
        <rFont val="宋体"/>
        <family val="0"/>
      </rPr>
      <t>单位：元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</si>
  <si>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比例</t>
    </r>
    <r>
      <rPr>
        <sz val="9"/>
        <color indexed="8"/>
        <rFont val="Times New Roman"/>
        <family val="1"/>
      </rPr>
      <t>(%)</t>
    </r>
  </si>
  <si>
    <r>
      <t>(</t>
    </r>
    <r>
      <rPr>
        <sz val="9"/>
        <color indexed="8"/>
        <rFont val="宋体"/>
        <family val="0"/>
      </rPr>
      <t>费用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建筑面积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</si>
  <si>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工程总造价</t>
    </r>
  </si>
  <si>
    <r>
      <rPr>
        <sz val="9"/>
        <color indexed="8"/>
        <rFont val="宋体"/>
        <family val="0"/>
      </rPr>
      <t>土方工程</t>
    </r>
  </si>
  <si>
    <r>
      <rPr>
        <sz val="9"/>
        <color indexed="8"/>
        <rFont val="宋体"/>
        <family val="0"/>
      </rPr>
      <t>土建工程</t>
    </r>
  </si>
  <si>
    <r>
      <rPr>
        <sz val="9"/>
        <color indexed="8"/>
        <rFont val="宋体"/>
        <family val="0"/>
      </rPr>
      <t>安装工程</t>
    </r>
  </si>
  <si>
    <r>
      <rPr>
        <sz val="9"/>
        <color indexed="8"/>
        <rFont val="宋体"/>
        <family val="0"/>
      </rPr>
      <t>总计</t>
    </r>
  </si>
  <si>
    <r>
      <rPr>
        <sz val="9"/>
        <color indexed="8"/>
        <rFont val="宋体"/>
        <family val="0"/>
      </rPr>
      <t>土方工程部分</t>
    </r>
  </si>
  <si>
    <r>
      <rPr>
        <sz val="9"/>
        <color indexed="8"/>
        <rFont val="宋体"/>
        <family val="0"/>
      </rPr>
      <t>一</t>
    </r>
  </si>
  <si>
    <r>
      <rPr>
        <sz val="9"/>
        <color indexed="8"/>
        <rFont val="宋体"/>
        <family val="0"/>
      </rPr>
      <t>分部分项工程费</t>
    </r>
  </si>
  <si>
    <r>
      <rPr>
        <sz val="9"/>
        <color indexed="8"/>
        <rFont val="宋体"/>
        <family val="0"/>
      </rPr>
      <t>二</t>
    </r>
  </si>
  <si>
    <r>
      <rPr>
        <sz val="9"/>
        <color indexed="8"/>
        <rFont val="宋体"/>
        <family val="0"/>
      </rPr>
      <t>措施项目费</t>
    </r>
  </si>
  <si>
    <r>
      <rPr>
        <sz val="9"/>
        <color indexed="8"/>
        <rFont val="宋体"/>
        <family val="0"/>
      </rPr>
      <t>三</t>
    </r>
  </si>
  <si>
    <r>
      <rPr>
        <sz val="9"/>
        <color indexed="8"/>
        <rFont val="宋体"/>
        <family val="0"/>
      </rPr>
      <t>其他项目费</t>
    </r>
  </si>
  <si>
    <r>
      <rPr>
        <sz val="9"/>
        <color indexed="8"/>
        <rFont val="宋体"/>
        <family val="0"/>
      </rPr>
      <t>四</t>
    </r>
  </si>
  <si>
    <r>
      <rPr>
        <sz val="9"/>
        <color indexed="8"/>
        <rFont val="宋体"/>
        <family val="0"/>
      </rPr>
      <t>规费</t>
    </r>
  </si>
  <si>
    <r>
      <rPr>
        <sz val="9"/>
        <color indexed="8"/>
        <rFont val="宋体"/>
        <family val="0"/>
      </rPr>
      <t>五</t>
    </r>
  </si>
  <si>
    <r>
      <rPr>
        <sz val="9"/>
        <color indexed="8"/>
        <rFont val="宋体"/>
        <family val="0"/>
      </rPr>
      <t>税金</t>
    </r>
  </si>
  <si>
    <r>
      <rPr>
        <sz val="9"/>
        <color indexed="8"/>
        <rFont val="宋体"/>
        <family val="0"/>
      </rPr>
      <t>合计</t>
    </r>
  </si>
  <si>
    <r>
      <rPr>
        <sz val="9"/>
        <color indexed="8"/>
        <rFont val="宋体"/>
        <family val="0"/>
      </rPr>
      <t>土建工程部分</t>
    </r>
  </si>
  <si>
    <r>
      <rPr>
        <sz val="9"/>
        <color indexed="8"/>
        <rFont val="宋体"/>
        <family val="0"/>
      </rPr>
      <t>安装工程部分</t>
    </r>
  </si>
  <si>
    <t>安装分部分项工程费用</t>
  </si>
  <si>
    <r>
      <rPr>
        <sz val="9"/>
        <color indexed="8"/>
        <rFont val="宋体"/>
        <family val="0"/>
      </rPr>
      <t>安装工程造价组成</t>
    </r>
  </si>
  <si>
    <r>
      <rPr>
        <b/>
        <sz val="13.5"/>
        <color indexed="8"/>
        <rFont val="宋体"/>
        <family val="0"/>
      </rPr>
      <t>三、土建与装饰工程分部分项工程费指标</t>
    </r>
  </si>
  <si>
    <r>
      <rPr>
        <sz val="9"/>
        <color indexed="8"/>
        <rFont val="宋体"/>
        <family val="0"/>
      </rPr>
      <t>分部名称</t>
    </r>
  </si>
  <si>
    <r>
      <rPr>
        <sz val="9"/>
        <color indexed="8"/>
        <rFont val="宋体"/>
        <family val="0"/>
      </rPr>
      <t>分部分项工程费用
（元）</t>
    </r>
  </si>
  <si>
    <r>
      <rPr>
        <sz val="9"/>
        <color indexed="8"/>
        <rFont val="宋体"/>
        <family val="0"/>
      </rPr>
      <t>平米造价
（费用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建筑面积）</t>
    </r>
  </si>
  <si>
    <r>
      <rPr>
        <sz val="9"/>
        <color indexed="8"/>
        <rFont val="宋体"/>
        <family val="0"/>
      </rPr>
      <t>占分部分项工程费用（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</si>
  <si>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占土建工程造价费用（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</si>
  <si>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t>A.1</t>
  </si>
  <si>
    <r>
      <rPr>
        <sz val="9"/>
        <color indexed="8"/>
        <rFont val="宋体"/>
        <family val="0"/>
      </rPr>
      <t>土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石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>方工程</t>
    </r>
  </si>
  <si>
    <t>A.2</t>
  </si>
  <si>
    <r>
      <rPr>
        <sz val="9"/>
        <color indexed="8"/>
        <rFont val="宋体"/>
        <family val="0"/>
      </rPr>
      <t>桩与地基基础工程</t>
    </r>
  </si>
  <si>
    <t>A.3</t>
  </si>
  <si>
    <r>
      <rPr>
        <sz val="9"/>
        <color indexed="8"/>
        <rFont val="宋体"/>
        <family val="0"/>
      </rPr>
      <t>砌筑工程</t>
    </r>
  </si>
  <si>
    <t>A.4</t>
  </si>
  <si>
    <r>
      <rPr>
        <sz val="9"/>
        <color indexed="8"/>
        <rFont val="宋体"/>
        <family val="0"/>
      </rPr>
      <t>混凝土及钢筋混凝土工程</t>
    </r>
  </si>
  <si>
    <t>A.5</t>
  </si>
  <si>
    <t>门窗工程</t>
  </si>
  <si>
    <t>A.6</t>
  </si>
  <si>
    <t>屋面及防水工程</t>
  </si>
  <si>
    <t>A.7</t>
  </si>
  <si>
    <t>保温、隔热、防腐工程</t>
  </si>
  <si>
    <t>B.1</t>
  </si>
  <si>
    <t>楼地面工程</t>
  </si>
  <si>
    <t>B.2</t>
  </si>
  <si>
    <t>墙、柱面工程</t>
  </si>
  <si>
    <t>B.3</t>
  </si>
  <si>
    <t>天棚工程</t>
  </si>
  <si>
    <t>B.4</t>
  </si>
  <si>
    <r>
      <rPr>
        <sz val="9"/>
        <color indexed="8"/>
        <rFont val="宋体"/>
        <family val="0"/>
      </rPr>
      <t>油漆、涂料、裱糊工程</t>
    </r>
  </si>
  <si>
    <t>B.5</t>
  </si>
  <si>
    <r>
      <rPr>
        <sz val="9"/>
        <color indexed="8"/>
        <rFont val="宋体"/>
        <family val="0"/>
      </rPr>
      <t>其他工程</t>
    </r>
  </si>
  <si>
    <t>合计</t>
  </si>
  <si>
    <r>
      <rPr>
        <b/>
        <sz val="13.5"/>
        <color indexed="8"/>
        <rFont val="宋体"/>
        <family val="0"/>
      </rPr>
      <t>四、安装工程分部分项工程费指标</t>
    </r>
  </si>
  <si>
    <r>
      <rPr>
        <sz val="9"/>
        <color indexed="8"/>
        <rFont val="宋体"/>
        <family val="0"/>
      </rPr>
      <t>占安装工程造价费用（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</si>
  <si>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t>C.1</t>
  </si>
  <si>
    <t>给水系统</t>
  </si>
  <si>
    <t>C.2</t>
  </si>
  <si>
    <t>排水系统</t>
  </si>
  <si>
    <t>C.3</t>
  </si>
  <si>
    <t>电气</t>
  </si>
  <si>
    <t>C.4</t>
  </si>
  <si>
    <t>弱电</t>
  </si>
  <si>
    <t>C.5</t>
  </si>
  <si>
    <t>消火栓系统</t>
  </si>
  <si>
    <t>C.6</t>
  </si>
  <si>
    <r>
      <rPr>
        <sz val="10"/>
        <color indexed="8"/>
        <rFont val="宋体"/>
        <family val="0"/>
      </rPr>
      <t>合计</t>
    </r>
  </si>
  <si>
    <r>
      <rPr>
        <b/>
        <sz val="13.5"/>
        <color indexed="8"/>
        <rFont val="宋体"/>
        <family val="0"/>
      </rPr>
      <t>五、建筑装饰工程措施项目费指标</t>
    </r>
  </si>
  <si>
    <r>
      <rPr>
        <sz val="9"/>
        <rFont val="宋体"/>
        <family val="0"/>
      </rPr>
      <t>序号</t>
    </r>
  </si>
  <si>
    <r>
      <rPr>
        <sz val="9"/>
        <color indexed="8"/>
        <rFont val="宋体"/>
        <family val="0"/>
      </rPr>
      <t>分项名称</t>
    </r>
  </si>
  <si>
    <t>措施项目费用</t>
  </si>
  <si>
    <r>
      <rPr>
        <sz val="9"/>
        <color indexed="8"/>
        <rFont val="宋体"/>
        <family val="0"/>
      </rPr>
      <t>占土建分部分项工程费比例（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</si>
  <si>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占土建措施工程费比例（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</si>
  <si>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t>占土建造价比例（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</si>
  <si>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平米造价</t>
    </r>
  </si>
  <si>
    <r>
      <t>(</t>
    </r>
    <r>
      <rPr>
        <sz val="9"/>
        <rFont val="宋体"/>
        <family val="0"/>
      </rPr>
      <t>费用</t>
    </r>
    <r>
      <rPr>
        <sz val="9"/>
        <rFont val="Times New Roman"/>
        <family val="1"/>
      </rPr>
      <t>/</t>
    </r>
    <r>
      <rPr>
        <sz val="9"/>
        <rFont val="宋体"/>
        <family val="0"/>
      </rPr>
      <t>建筑面积</t>
    </r>
    <r>
      <rPr>
        <sz val="9"/>
        <rFont val="Times New Roman"/>
        <family val="1"/>
      </rPr>
      <t>)</t>
    </r>
  </si>
  <si>
    <r>
      <rPr>
        <sz val="9"/>
        <color indexed="8"/>
        <rFont val="宋体"/>
        <family val="0"/>
      </rPr>
      <t>现场安全文明施工</t>
    </r>
  </si>
  <si>
    <r>
      <rPr>
        <sz val="9"/>
        <color indexed="8"/>
        <rFont val="宋体"/>
        <family val="0"/>
      </rPr>
      <t>临时设施</t>
    </r>
  </si>
  <si>
    <t>非夜间施工照明</t>
  </si>
  <si>
    <r>
      <rPr>
        <sz val="9"/>
        <color indexed="8"/>
        <rFont val="宋体"/>
        <family val="0"/>
      </rPr>
      <t>垂直运输费</t>
    </r>
  </si>
  <si>
    <r>
      <rPr>
        <sz val="9"/>
        <color indexed="8"/>
        <rFont val="宋体"/>
        <family val="0"/>
      </rPr>
      <t>大型机械设备进出场及安拆</t>
    </r>
  </si>
  <si>
    <t>住宅分户验收</t>
  </si>
  <si>
    <r>
      <rPr>
        <sz val="9"/>
        <color indexed="8"/>
        <rFont val="宋体"/>
        <family val="0"/>
      </rPr>
      <t>模板</t>
    </r>
  </si>
  <si>
    <r>
      <rPr>
        <sz val="9"/>
        <color indexed="8"/>
        <rFont val="宋体"/>
        <family val="0"/>
      </rPr>
      <t>脚手架</t>
    </r>
  </si>
  <si>
    <t>超高费</t>
  </si>
  <si>
    <r>
      <rPr>
        <b/>
        <sz val="13.5"/>
        <color indexed="8"/>
        <rFont val="宋体"/>
        <family val="0"/>
      </rPr>
      <t>六、安装工程措施项目费指标</t>
    </r>
  </si>
  <si>
    <r>
      <rPr>
        <sz val="9"/>
        <color indexed="8"/>
        <rFont val="宋体"/>
        <family val="0"/>
      </rPr>
      <t>占安装分部分项工程费比例（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</si>
  <si>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占安装措施工程费比例（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</si>
  <si>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t>占安装造价比例（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</si>
  <si>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t>(</t>
    </r>
    <r>
      <rPr>
        <sz val="9"/>
        <rFont val="宋体"/>
        <family val="0"/>
      </rPr>
      <t>单位：元</t>
    </r>
    <r>
      <rPr>
        <sz val="9"/>
        <rFont val="Times New Roman"/>
        <family val="1"/>
      </rPr>
      <t>)</t>
    </r>
  </si>
  <si>
    <t>安装脚手架</t>
  </si>
  <si>
    <t>现场安全文明施工费</t>
  </si>
  <si>
    <t>临时设施费</t>
  </si>
  <si>
    <t>高层施工增加</t>
  </si>
  <si>
    <r>
      <rPr>
        <b/>
        <sz val="13.5"/>
        <color indexed="8"/>
        <rFont val="宋体"/>
        <family val="0"/>
      </rPr>
      <t>七、建筑工程工料分析表</t>
    </r>
  </si>
  <si>
    <r>
      <t> </t>
    </r>
    <r>
      <rPr>
        <sz val="9"/>
        <color indexed="8"/>
        <rFont val="宋体"/>
        <family val="0"/>
      </rPr>
      <t>土建工程部分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</si>
  <si>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</si>
  <si>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单位</t>
    </r>
  </si>
  <si>
    <r>
      <rPr>
        <sz val="9"/>
        <color indexed="8"/>
        <rFont val="宋体"/>
        <family val="0"/>
      </rPr>
      <t>费用</t>
    </r>
  </si>
  <si>
    <r>
      <rPr>
        <sz val="9"/>
        <color indexed="8"/>
        <rFont val="宋体"/>
        <family val="0"/>
      </rPr>
      <t>数量</t>
    </r>
  </si>
  <si>
    <r>
      <t>单价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</si>
  <si>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平米费用</t>
    </r>
  </si>
  <si>
    <r>
      <rPr>
        <sz val="9"/>
        <color indexed="8"/>
        <rFont val="宋体"/>
        <family val="0"/>
      </rPr>
      <t>平米含量</t>
    </r>
  </si>
  <si>
    <r>
      <t>(</t>
    </r>
    <r>
      <rPr>
        <sz val="9"/>
        <color indexed="8"/>
        <rFont val="宋体"/>
        <family val="0"/>
      </rPr>
      <t>数量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每百</t>
    </r>
    <r>
      <rPr>
        <sz val="9"/>
        <color indexed="8"/>
        <rFont val="宋体"/>
        <family val="0"/>
      </rPr>
      <t>建筑面积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</si>
  <si>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人工</t>
    </r>
  </si>
  <si>
    <r>
      <rPr>
        <sz val="9"/>
        <color indexed="8"/>
        <rFont val="宋体"/>
        <family val="0"/>
      </rPr>
      <t>工日</t>
    </r>
  </si>
  <si>
    <r>
      <rPr>
        <sz val="9"/>
        <color indexed="8"/>
        <rFont val="宋体"/>
        <family val="0"/>
      </rPr>
      <t>水泥</t>
    </r>
  </si>
  <si>
    <t>kg</t>
  </si>
  <si>
    <r>
      <rPr>
        <sz val="9"/>
        <color indexed="8"/>
        <rFont val="宋体"/>
        <family val="0"/>
      </rPr>
      <t>木材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不含周转材</t>
    </r>
    <r>
      <rPr>
        <sz val="9"/>
        <color indexed="8"/>
        <rFont val="Times New Roman"/>
        <family val="1"/>
      </rPr>
      <t>)</t>
    </r>
  </si>
  <si>
    <t>m3</t>
  </si>
  <si>
    <r>
      <rPr>
        <sz val="9"/>
        <color indexed="8"/>
        <rFont val="宋体"/>
        <family val="0"/>
      </rPr>
      <t>周转木材</t>
    </r>
  </si>
  <si>
    <r>
      <rPr>
        <sz val="9"/>
        <color indexed="8"/>
        <rFont val="宋体"/>
        <family val="0"/>
      </rPr>
      <t>标准砖</t>
    </r>
  </si>
  <si>
    <r>
      <rPr>
        <sz val="9"/>
        <color indexed="8"/>
        <rFont val="宋体"/>
        <family val="0"/>
      </rPr>
      <t>百块</t>
    </r>
  </si>
  <si>
    <t>百块</t>
  </si>
  <si>
    <t>蒸压灰加气混凝土砌块(B06级)</t>
  </si>
  <si>
    <r>
      <t>m</t>
    </r>
    <r>
      <rPr>
        <sz val="9"/>
        <color indexed="8"/>
        <rFont val="宋体"/>
        <family val="0"/>
      </rPr>
      <t>3</t>
    </r>
  </si>
  <si>
    <r>
      <rPr>
        <sz val="9"/>
        <color indexed="8"/>
        <rFont val="宋体"/>
        <family val="0"/>
      </rPr>
      <t>砂</t>
    </r>
  </si>
  <si>
    <t>t</t>
  </si>
  <si>
    <r>
      <rPr>
        <sz val="9"/>
        <color indexed="8"/>
        <rFont val="宋体"/>
        <family val="0"/>
      </rPr>
      <t>碎石</t>
    </r>
  </si>
  <si>
    <r>
      <rPr>
        <sz val="9"/>
        <color indexed="8"/>
        <rFont val="宋体"/>
        <family val="0"/>
      </rPr>
      <t>商品砼</t>
    </r>
  </si>
  <si>
    <r>
      <rPr>
        <sz val="9"/>
        <color indexed="8"/>
        <rFont val="宋体"/>
        <family val="0"/>
      </rPr>
      <t>钢管脚手架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支撑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</si>
  <si>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界面剂（砼面）</t>
    </r>
  </si>
  <si>
    <r>
      <rPr>
        <sz val="9"/>
        <color indexed="8"/>
        <rFont val="宋体"/>
        <family val="0"/>
      </rPr>
      <t>木模板</t>
    </r>
  </si>
  <si>
    <t>m2</t>
  </si>
  <si>
    <r>
      <rPr>
        <sz val="9"/>
        <color indexed="8"/>
        <rFont val="宋体"/>
        <family val="0"/>
      </rPr>
      <t>脚手钢管</t>
    </r>
  </si>
  <si>
    <t>钢筋</t>
  </si>
  <si>
    <t>预拌砂浆</t>
  </si>
  <si>
    <r>
      <t> </t>
    </r>
    <r>
      <rPr>
        <sz val="9"/>
        <color indexed="8"/>
        <rFont val="宋体"/>
        <family val="0"/>
      </rPr>
      <t>安装工程部分</t>
    </r>
  </si>
  <si>
    <t>人工</t>
  </si>
  <si>
    <t>个</t>
  </si>
  <si>
    <r>
      <rPr>
        <sz val="9"/>
        <color indexed="8"/>
        <rFont val="宋体"/>
        <family val="0"/>
      </rPr>
      <t>镀锌钢管</t>
    </r>
  </si>
  <si>
    <t>m</t>
  </si>
  <si>
    <r>
      <rPr>
        <sz val="9"/>
        <color indexed="8"/>
        <rFont val="宋体"/>
        <family val="0"/>
      </rPr>
      <t>塑料排水管</t>
    </r>
  </si>
  <si>
    <r>
      <t>PPR</t>
    </r>
    <r>
      <rPr>
        <sz val="9"/>
        <color indexed="8"/>
        <rFont val="宋体"/>
        <family val="0"/>
      </rPr>
      <t>给水管</t>
    </r>
  </si>
  <si>
    <r>
      <rPr>
        <sz val="9"/>
        <color indexed="8"/>
        <rFont val="宋体"/>
        <family val="0"/>
      </rPr>
      <t>焊接钢管</t>
    </r>
  </si>
  <si>
    <r>
      <rPr>
        <sz val="9"/>
        <color indexed="8"/>
        <rFont val="宋体"/>
        <family val="0"/>
      </rPr>
      <t>绝缘导线</t>
    </r>
  </si>
  <si>
    <t>电力电缆</t>
  </si>
  <si>
    <t>本工程数据由南通建博工程管理咨询有限公司提供 采用2019年5月指导价</t>
  </si>
  <si>
    <t>采用增值税一般计税计价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</si>
</sst>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2"/>
      <name val="Times New Roman"/>
      <family val="1"/>
    </font>
    <font>
      <b/>
      <sz val="13.5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.5"/>
      <color indexed="8"/>
      <name val="宋体"/>
      <family val="0"/>
    </font>
    <font>
      <sz val="10"/>
      <color indexed="8"/>
      <name val="宋体"/>
      <family val="0"/>
    </font>
    <font>
      <vertAlign val="superscript"/>
      <sz val="9"/>
      <color indexed="8"/>
      <name val="Times New Roman"/>
      <family val="1"/>
    </font>
    <font>
      <sz val="9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</borders>
  <cellStyleXfs count="3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1" applyNumberFormat="0" applyFill="0" applyAlignment="0" applyProtection="0"/>
    <xf numFmtId="0" fontId="11" fillId="2" borderId="0" applyNumberFormat="0" applyBorder="0" applyAlignment="0" applyProtection="0"/>
    <xf numFmtId="0" fontId="13" fillId="3" borderId="2" applyNumberFormat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6" fillId="6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" borderId="3" applyNumberFormat="0" applyAlignment="0" applyProtection="0"/>
    <xf numFmtId="0" fontId="11" fillId="7" borderId="0" applyNumberFormat="0" applyBorder="0" applyAlignment="0" applyProtection="0"/>
    <xf numFmtId="0" fontId="26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3" borderId="2" applyNumberFormat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4" applyNumberFormat="0" applyFont="0" applyAlignment="0" applyProtection="0"/>
    <xf numFmtId="0" fontId="12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11" borderId="0" applyNumberFormat="0" applyBorder="0" applyAlignment="0" applyProtection="0"/>
    <xf numFmtId="0" fontId="19" fillId="0" borderId="6" applyNumberFormat="0" applyFill="0" applyAlignment="0" applyProtection="0"/>
    <xf numFmtId="0" fontId="12" fillId="14" borderId="0" applyNumberFormat="0" applyBorder="0" applyAlignment="0" applyProtection="0"/>
    <xf numFmtId="0" fontId="21" fillId="0" borderId="7" applyNumberFormat="0" applyFill="0" applyAlignment="0" applyProtection="0"/>
    <xf numFmtId="0" fontId="12" fillId="10" borderId="0" applyNumberFormat="0" applyBorder="0" applyAlignment="0" applyProtection="0"/>
    <xf numFmtId="0" fontId="13" fillId="3" borderId="2" applyNumberFormat="0" applyAlignment="0" applyProtection="0"/>
    <xf numFmtId="0" fontId="24" fillId="3" borderId="3" applyNumberFormat="0" applyAlignment="0" applyProtection="0"/>
    <xf numFmtId="0" fontId="24" fillId="3" borderId="3" applyNumberFormat="0" applyAlignment="0" applyProtection="0"/>
    <xf numFmtId="0" fontId="11" fillId="15" borderId="0" applyNumberFormat="0" applyBorder="0" applyAlignment="0" applyProtection="0"/>
    <xf numFmtId="0" fontId="27" fillId="16" borderId="8" applyNumberFormat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0" fillId="12" borderId="4" applyNumberFormat="0" applyFont="0" applyAlignment="0" applyProtection="0"/>
    <xf numFmtId="0" fontId="18" fillId="0" borderId="1" applyNumberFormat="0" applyFill="0" applyAlignment="0" applyProtection="0"/>
    <xf numFmtId="0" fontId="13" fillId="3" borderId="2" applyNumberFormat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9" applyNumberFormat="0" applyFill="0" applyAlignment="0" applyProtection="0"/>
    <xf numFmtId="0" fontId="29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7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27" fillId="16" borderId="8" applyNumberFormat="0" applyAlignment="0" applyProtection="0"/>
    <xf numFmtId="0" fontId="12" fillId="13" borderId="0" applyNumberFormat="0" applyBorder="0" applyAlignment="0" applyProtection="0"/>
    <xf numFmtId="0" fontId="18" fillId="0" borderId="1" applyNumberFormat="0" applyFill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2" applyNumberFormat="0" applyAlignment="0" applyProtection="0"/>
    <xf numFmtId="0" fontId="18" fillId="0" borderId="1" applyNumberFormat="0" applyFill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2" applyNumberFormat="0" applyAlignment="0" applyProtection="0"/>
    <xf numFmtId="0" fontId="11" fillId="15" borderId="0" applyNumberFormat="0" applyBorder="0" applyAlignment="0" applyProtection="0"/>
    <xf numFmtId="0" fontId="24" fillId="3" borderId="3" applyNumberFormat="0" applyAlignment="0" applyProtection="0"/>
    <xf numFmtId="0" fontId="11" fillId="15" borderId="0" applyNumberFormat="0" applyBorder="0" applyAlignment="0" applyProtection="0"/>
    <xf numFmtId="0" fontId="12" fillId="21" borderId="0" applyNumberFormat="0" applyBorder="0" applyAlignment="0" applyProtection="0"/>
    <xf numFmtId="0" fontId="24" fillId="3" borderId="3" applyNumberFormat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23" borderId="0" applyNumberFormat="0" applyBorder="0" applyAlignment="0" applyProtection="0"/>
    <xf numFmtId="0" fontId="12" fillId="9" borderId="0" applyNumberFormat="0" applyBorder="0" applyAlignment="0" applyProtection="0"/>
    <xf numFmtId="0" fontId="13" fillId="3" borderId="2" applyNumberForma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2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0">
      <alignment/>
      <protection/>
    </xf>
    <xf numFmtId="0" fontId="11" fillId="15" borderId="0" applyNumberFormat="0" applyBorder="0" applyAlignment="0" applyProtection="0"/>
    <xf numFmtId="0" fontId="4" fillId="0" borderId="0">
      <alignment/>
      <protection/>
    </xf>
    <xf numFmtId="0" fontId="11" fillId="15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>
      <alignment/>
      <protection/>
    </xf>
    <xf numFmtId="0" fontId="11" fillId="15" borderId="0" applyNumberFormat="0" applyBorder="0" applyAlignment="0" applyProtection="0"/>
    <xf numFmtId="0" fontId="4" fillId="0" borderId="0">
      <alignment/>
      <protection/>
    </xf>
    <xf numFmtId="0" fontId="11" fillId="15" borderId="0" applyNumberFormat="0" applyBorder="0" applyAlignment="0" applyProtection="0"/>
    <xf numFmtId="0" fontId="4" fillId="0" borderId="0">
      <alignment/>
      <protection/>
    </xf>
    <xf numFmtId="0" fontId="11" fillId="15" borderId="0" applyNumberFormat="0" applyBorder="0" applyAlignment="0" applyProtection="0"/>
    <xf numFmtId="0" fontId="4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24" fillId="3" borderId="3" applyNumberFormat="0" applyAlignment="0" applyProtection="0"/>
    <xf numFmtId="0" fontId="11" fillId="7" borderId="0" applyNumberFormat="0" applyBorder="0" applyAlignment="0" applyProtection="0"/>
    <xf numFmtId="0" fontId="24" fillId="3" borderId="3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4" fillId="3" borderId="3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16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7" fillId="16" borderId="8" applyNumberFormat="0" applyAlignment="0" applyProtection="0"/>
    <xf numFmtId="0" fontId="11" fillId="15" borderId="0" applyNumberFormat="0" applyBorder="0" applyAlignment="0" applyProtection="0"/>
    <xf numFmtId="0" fontId="27" fillId="16" borderId="8" applyNumberFormat="0" applyAlignment="0" applyProtection="0"/>
    <xf numFmtId="0" fontId="11" fillId="15" borderId="0" applyNumberFormat="0" applyBorder="0" applyAlignment="0" applyProtection="0"/>
    <xf numFmtId="0" fontId="16" fillId="6" borderId="3" applyNumberFormat="0" applyAlignment="0" applyProtection="0"/>
    <xf numFmtId="0" fontId="11" fillId="15" borderId="0" applyNumberFormat="0" applyBorder="0" applyAlignment="0" applyProtection="0"/>
    <xf numFmtId="0" fontId="29" fillId="4" borderId="0" applyNumberFormat="0" applyBorder="0" applyAlignment="0" applyProtection="0"/>
    <xf numFmtId="0" fontId="11" fillId="19" borderId="0" applyNumberFormat="0" applyBorder="0" applyAlignment="0" applyProtection="0"/>
    <xf numFmtId="0" fontId="12" fillId="10" borderId="0" applyNumberFormat="0" applyBorder="0" applyAlignment="0" applyProtection="0"/>
    <xf numFmtId="0" fontId="11" fillId="19" borderId="0" applyNumberFormat="0" applyBorder="0" applyAlignment="0" applyProtection="0"/>
    <xf numFmtId="0" fontId="12" fillId="10" borderId="0" applyNumberFormat="0" applyBorder="0" applyAlignment="0" applyProtection="0"/>
    <xf numFmtId="0" fontId="11" fillId="19" borderId="0" applyNumberFormat="0" applyBorder="0" applyAlignment="0" applyProtection="0"/>
    <xf numFmtId="0" fontId="12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7" fillId="17" borderId="0" applyNumberFormat="0" applyBorder="0" applyAlignment="0" applyProtection="0"/>
    <xf numFmtId="0" fontId="11" fillId="23" borderId="0" applyNumberFormat="0" applyBorder="0" applyAlignment="0" applyProtection="0"/>
    <xf numFmtId="0" fontId="17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7" fillId="17" borderId="0" applyNumberFormat="0" applyBorder="0" applyAlignment="0" applyProtection="0"/>
    <xf numFmtId="0" fontId="12" fillId="20" borderId="0" applyNumberFormat="0" applyBorder="0" applyAlignment="0" applyProtection="0"/>
    <xf numFmtId="0" fontId="11" fillId="23" borderId="0" applyNumberFormat="0" applyBorder="0" applyAlignment="0" applyProtection="0"/>
    <xf numFmtId="0" fontId="12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4" applyNumberFormat="0" applyFon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9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0" fillId="0" borderId="9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9" fillId="4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2" borderId="4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3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6" borderId="3" applyNumberFormat="0" applyAlignment="0" applyProtection="0"/>
    <xf numFmtId="0" fontId="16" fillId="6" borderId="3" applyNumberFormat="0" applyAlignment="0" applyProtection="0"/>
    <xf numFmtId="0" fontId="16" fillId="6" borderId="3" applyNumberFormat="0" applyAlignment="0" applyProtection="0"/>
    <xf numFmtId="0" fontId="16" fillId="6" borderId="3" applyNumberFormat="0" applyAlignment="0" applyProtection="0"/>
    <xf numFmtId="0" fontId="16" fillId="6" borderId="3" applyNumberForma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176" fontId="3" fillId="24" borderId="14" xfId="0" applyNumberFormat="1" applyFont="1" applyFill="1" applyBorder="1" applyAlignment="1">
      <alignment horizontal="center" vertical="center" wrapText="1"/>
    </xf>
    <xf numFmtId="176" fontId="3" fillId="24" borderId="16" xfId="0" applyNumberFormat="1" applyFont="1" applyFill="1" applyBorder="1" applyAlignment="1">
      <alignment horizontal="center" vertical="center" wrapText="1"/>
    </xf>
    <xf numFmtId="177" fontId="3" fillId="18" borderId="14" xfId="0" applyNumberFormat="1" applyFont="1" applyFill="1" applyBorder="1" applyAlignment="1">
      <alignment horizontal="center" vertical="center" wrapText="1"/>
    </xf>
    <xf numFmtId="176" fontId="3" fillId="18" borderId="14" xfId="0" applyNumberFormat="1" applyFont="1" applyFill="1" applyBorder="1" applyAlignment="1">
      <alignment horizontal="center" vertical="center" wrapText="1"/>
    </xf>
    <xf numFmtId="176" fontId="3" fillId="18" borderId="16" xfId="0" applyNumberFormat="1" applyFont="1" applyFill="1" applyBorder="1" applyAlignment="1">
      <alignment horizontal="center" vertical="center" wrapText="1"/>
    </xf>
    <xf numFmtId="176" fontId="4" fillId="18" borderId="14" xfId="0" applyNumberFormat="1" applyFont="1" applyFill="1" applyBorder="1" applyAlignment="1">
      <alignment horizontal="center" vertical="center" wrapText="1"/>
    </xf>
    <xf numFmtId="176" fontId="4" fillId="25" borderId="14" xfId="0" applyNumberFormat="1" applyFont="1" applyFill="1" applyBorder="1" applyAlignment="1">
      <alignment horizontal="center" vertical="center" wrapText="1"/>
    </xf>
    <xf numFmtId="176" fontId="3" fillId="25" borderId="14" xfId="0" applyNumberFormat="1" applyFont="1" applyFill="1" applyBorder="1" applyAlignment="1">
      <alignment horizontal="center" vertical="center" wrapText="1"/>
    </xf>
    <xf numFmtId="176" fontId="3" fillId="25" borderId="16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176" fontId="5" fillId="24" borderId="14" xfId="0" applyNumberFormat="1" applyFont="1" applyFill="1" applyBorder="1" applyAlignment="1">
      <alignment horizontal="center" vertical="center" wrapText="1"/>
    </xf>
    <xf numFmtId="177" fontId="3" fillId="18" borderId="13" xfId="0" applyNumberFormat="1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176" fontId="5" fillId="26" borderId="14" xfId="0" applyNumberFormat="1" applyFont="1" applyFill="1" applyBorder="1" applyAlignment="1">
      <alignment horizontal="center" vertical="center" wrapText="1"/>
    </xf>
    <xf numFmtId="176" fontId="3" fillId="26" borderId="14" xfId="0" applyNumberFormat="1" applyFont="1" applyFill="1" applyBorder="1" applyAlignment="1">
      <alignment horizontal="center" vertical="center" wrapText="1"/>
    </xf>
    <xf numFmtId="176" fontId="3" fillId="26" borderId="16" xfId="0" applyNumberFormat="1" applyFont="1" applyFill="1" applyBorder="1" applyAlignment="1">
      <alignment horizontal="center" vertical="center" wrapText="1"/>
    </xf>
    <xf numFmtId="177" fontId="3" fillId="25" borderId="14" xfId="0" applyNumberFormat="1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176" fontId="5" fillId="25" borderId="14" xfId="0" applyNumberFormat="1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3" fillId="25" borderId="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vertical="center"/>
    </xf>
    <xf numFmtId="176" fontId="3" fillId="2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0" fontId="3" fillId="24" borderId="14" xfId="0" applyNumberFormat="1" applyFont="1" applyFill="1" applyBorder="1" applyAlignment="1">
      <alignment horizontal="center" vertical="center" wrapText="1"/>
    </xf>
    <xf numFmtId="10" fontId="5" fillId="24" borderId="14" xfId="0" applyNumberFormat="1" applyFont="1" applyFill="1" applyBorder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 wrapText="1"/>
    </xf>
    <xf numFmtId="10" fontId="3" fillId="18" borderId="14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5" fillId="18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18" borderId="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0" fontId="3" fillId="24" borderId="1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8" fillId="26" borderId="13" xfId="0" applyFont="1" applyFill="1" applyBorder="1" applyAlignment="1">
      <alignment horizontal="center" vertical="center"/>
    </xf>
    <xf numFmtId="10" fontId="3" fillId="18" borderId="16" xfId="0" applyNumberFormat="1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18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 wrapText="1"/>
    </xf>
    <xf numFmtId="176" fontId="3" fillId="24" borderId="20" xfId="0" applyNumberFormat="1" applyFont="1" applyFill="1" applyBorder="1" applyAlignment="1">
      <alignment horizontal="center" vertical="center" wrapText="1"/>
    </xf>
    <xf numFmtId="10" fontId="3" fillId="24" borderId="20" xfId="0" applyNumberFormat="1" applyFont="1" applyFill="1" applyBorder="1" applyAlignment="1">
      <alignment horizontal="center" vertical="center" wrapText="1"/>
    </xf>
    <xf numFmtId="10" fontId="3" fillId="24" borderId="21" xfId="0" applyNumberFormat="1" applyFont="1" applyFill="1" applyBorder="1" applyAlignment="1">
      <alignment horizontal="center" vertical="center" wrapText="1"/>
    </xf>
    <xf numFmtId="0" fontId="8" fillId="26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 wrapText="1"/>
    </xf>
    <xf numFmtId="176" fontId="3" fillId="18" borderId="0" xfId="0" applyNumberFormat="1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 wrapText="1"/>
    </xf>
    <xf numFmtId="10" fontId="3" fillId="25" borderId="14" xfId="0" applyNumberFormat="1" applyFont="1" applyFill="1" applyBorder="1" applyAlignment="1">
      <alignment horizontal="center" vertical="center" wrapText="1"/>
    </xf>
    <xf numFmtId="10" fontId="3" fillId="25" borderId="16" xfId="0" applyNumberFormat="1" applyFont="1" applyFill="1" applyBorder="1" applyAlignment="1">
      <alignment horizontal="center" vertical="center" wrapText="1"/>
    </xf>
    <xf numFmtId="176" fontId="5" fillId="18" borderId="14" xfId="0" applyNumberFormat="1" applyFont="1" applyFill="1" applyBorder="1" applyAlignment="1">
      <alignment horizontal="center" vertical="center" wrapText="1"/>
    </xf>
    <xf numFmtId="176" fontId="9" fillId="24" borderId="20" xfId="0" applyNumberFormat="1" applyFont="1" applyFill="1" applyBorder="1" applyAlignment="1">
      <alignment horizontal="center" vertical="center" wrapText="1"/>
    </xf>
    <xf numFmtId="176" fontId="5" fillId="24" borderId="2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3" fillId="24" borderId="14" xfId="0" applyNumberFormat="1" applyFont="1" applyFill="1" applyBorder="1" applyAlignment="1">
      <alignment horizontal="right" vertical="center" wrapText="1"/>
    </xf>
    <xf numFmtId="10" fontId="3" fillId="24" borderId="14" xfId="0" applyNumberFormat="1" applyFont="1" applyFill="1" applyBorder="1" applyAlignment="1">
      <alignment horizontal="right" vertical="center" wrapText="1"/>
    </xf>
    <xf numFmtId="176" fontId="3" fillId="24" borderId="16" xfId="0" applyNumberFormat="1" applyFont="1" applyFill="1" applyBorder="1" applyAlignment="1">
      <alignment horizontal="right" vertical="center" wrapText="1"/>
    </xf>
    <xf numFmtId="176" fontId="3" fillId="26" borderId="14" xfId="0" applyNumberFormat="1" applyFont="1" applyFill="1" applyBorder="1" applyAlignment="1">
      <alignment horizontal="right" vertical="center" wrapText="1"/>
    </xf>
    <xf numFmtId="10" fontId="3" fillId="26" borderId="14" xfId="0" applyNumberFormat="1" applyFont="1" applyFill="1" applyBorder="1" applyAlignment="1">
      <alignment horizontal="right" vertical="center" wrapText="1"/>
    </xf>
    <xf numFmtId="176" fontId="3" fillId="26" borderId="16" xfId="0" applyNumberFormat="1" applyFont="1" applyFill="1" applyBorder="1" applyAlignment="1">
      <alignment horizontal="right" vertical="center" wrapText="1"/>
    </xf>
    <xf numFmtId="176" fontId="5" fillId="26" borderId="14" xfId="0" applyNumberFormat="1" applyFont="1" applyFill="1" applyBorder="1" applyAlignment="1">
      <alignment horizontal="right" vertical="center" wrapText="1"/>
    </xf>
    <xf numFmtId="176" fontId="5" fillId="24" borderId="14" xfId="0" applyNumberFormat="1" applyFont="1" applyFill="1" applyBorder="1" applyAlignment="1">
      <alignment horizontal="right" vertical="center" wrapText="1"/>
    </xf>
    <xf numFmtId="176" fontId="3" fillId="26" borderId="14" xfId="296" applyNumberFormat="1" applyFont="1" applyFill="1" applyBorder="1" applyAlignment="1">
      <alignment horizontal="right" vertical="center" wrapText="1"/>
      <protection/>
    </xf>
    <xf numFmtId="176" fontId="3" fillId="24" borderId="14" xfId="296" applyNumberFormat="1" applyFont="1" applyFill="1" applyBorder="1" applyAlignment="1">
      <alignment horizontal="right" vertical="center" wrapText="1"/>
      <protection/>
    </xf>
    <xf numFmtId="0" fontId="3" fillId="19" borderId="19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6" fontId="5" fillId="26" borderId="20" xfId="0" applyNumberFormat="1" applyFont="1" applyFill="1" applyBorder="1" applyAlignment="1">
      <alignment horizontal="right" vertical="center" wrapText="1"/>
    </xf>
    <xf numFmtId="10" fontId="3" fillId="26" borderId="20" xfId="0" applyNumberFormat="1" applyFont="1" applyFill="1" applyBorder="1" applyAlignment="1">
      <alignment horizontal="right" vertical="center" wrapText="1"/>
    </xf>
    <xf numFmtId="176" fontId="3" fillId="26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0" fillId="18" borderId="0" xfId="0" applyFont="1" applyFill="1" applyAlignment="1">
      <alignment horizontal="left" vertical="center" wrapText="1"/>
    </xf>
    <xf numFmtId="0" fontId="11" fillId="18" borderId="0" xfId="0" applyFont="1" applyFill="1" applyBorder="1" applyAlignment="1">
      <alignment horizontal="left" vertical="center" wrapText="1"/>
    </xf>
    <xf numFmtId="0" fontId="10" fillId="18" borderId="0" xfId="0" applyFont="1" applyFill="1" applyBorder="1" applyAlignment="1">
      <alignment horizontal="left" vertical="center" wrapText="1"/>
    </xf>
    <xf numFmtId="49" fontId="1" fillId="18" borderId="0" xfId="0" applyNumberFormat="1" applyFont="1" applyFill="1" applyAlignment="1">
      <alignment vertical="center"/>
    </xf>
    <xf numFmtId="0" fontId="3" fillId="19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19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14" fontId="3" fillId="26" borderId="26" xfId="0" applyNumberFormat="1" applyFont="1" applyFill="1" applyBorder="1" applyAlignment="1">
      <alignment horizontal="left" vertical="center" wrapText="1"/>
    </xf>
    <xf numFmtId="0" fontId="4" fillId="26" borderId="27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left" vertical="center" wrapText="1"/>
    </xf>
    <xf numFmtId="0" fontId="3" fillId="24" borderId="26" xfId="0" applyFont="1" applyFill="1" applyBorder="1" applyAlignment="1">
      <alignment horizontal="left" vertical="center" wrapText="1"/>
    </xf>
    <xf numFmtId="0" fontId="3" fillId="24" borderId="27" xfId="0" applyFont="1" applyFill="1" applyBorder="1" applyAlignment="1">
      <alignment horizontal="left" vertical="center" wrapText="1"/>
    </xf>
    <xf numFmtId="0" fontId="4" fillId="26" borderId="26" xfId="0" applyFont="1" applyFill="1" applyBorder="1" applyAlignment="1">
      <alignment horizontal="left" vertical="center" wrapText="1"/>
    </xf>
    <xf numFmtId="0" fontId="3" fillId="26" borderId="26" xfId="0" applyFont="1" applyFill="1" applyBorder="1" applyAlignment="1">
      <alignment horizontal="left" vertical="center" wrapText="1"/>
    </xf>
    <xf numFmtId="0" fontId="3" fillId="26" borderId="27" xfId="0" applyFont="1" applyFill="1" applyBorder="1" applyAlignment="1">
      <alignment horizontal="left" vertical="center" wrapText="1"/>
    </xf>
    <xf numFmtId="0" fontId="4" fillId="24" borderId="28" xfId="0" applyFont="1" applyFill="1" applyBorder="1" applyAlignment="1">
      <alignment horizontal="left" vertical="center" wrapText="1"/>
    </xf>
    <xf numFmtId="0" fontId="3" fillId="24" borderId="29" xfId="0" applyFont="1" applyFill="1" applyBorder="1" applyAlignment="1">
      <alignment horizontal="left" vertical="center" wrapText="1"/>
    </xf>
    <xf numFmtId="0" fontId="6" fillId="26" borderId="28" xfId="294" applyFont="1" applyFill="1" applyBorder="1" applyAlignment="1">
      <alignment horizontal="left" vertical="center" wrapText="1"/>
      <protection/>
    </xf>
    <xf numFmtId="0" fontId="6" fillId="26" borderId="30" xfId="294" applyFont="1" applyFill="1" applyBorder="1" applyAlignment="1">
      <alignment horizontal="left" vertical="center" wrapText="1"/>
      <protection/>
    </xf>
    <xf numFmtId="0" fontId="6" fillId="26" borderId="29" xfId="294" applyFont="1" applyFill="1" applyBorder="1" applyAlignment="1">
      <alignment horizontal="left" vertical="center" wrapText="1"/>
      <protection/>
    </xf>
    <xf numFmtId="0" fontId="6" fillId="24" borderId="26" xfId="294" applyFont="1" applyFill="1" applyBorder="1" applyAlignment="1">
      <alignment horizontal="left" vertical="center" wrapText="1"/>
      <protection/>
    </xf>
    <xf numFmtId="0" fontId="5" fillId="24" borderId="26" xfId="294" applyFont="1" applyFill="1" applyBorder="1" applyAlignment="1">
      <alignment horizontal="left" vertical="center" wrapText="1"/>
      <protection/>
    </xf>
    <xf numFmtId="0" fontId="5" fillId="24" borderId="27" xfId="294" applyFont="1" applyFill="1" applyBorder="1" applyAlignment="1">
      <alignment horizontal="left" vertical="center" wrapText="1"/>
      <protection/>
    </xf>
    <xf numFmtId="0" fontId="4" fillId="2" borderId="26" xfId="0" applyFont="1" applyFill="1" applyBorder="1" applyAlignment="1">
      <alignment horizontal="center" vertical="center" wrapText="1"/>
    </xf>
    <xf numFmtId="0" fontId="6" fillId="26" borderId="26" xfId="294" applyFont="1" applyFill="1" applyBorder="1" applyAlignment="1">
      <alignment horizontal="left" vertical="center" wrapText="1"/>
      <protection/>
    </xf>
    <xf numFmtId="0" fontId="5" fillId="26" borderId="26" xfId="294" applyFont="1" applyFill="1" applyBorder="1" applyAlignment="1">
      <alignment horizontal="left" vertical="center" wrapText="1"/>
      <protection/>
    </xf>
    <xf numFmtId="0" fontId="5" fillId="26" borderId="27" xfId="294" applyFont="1" applyFill="1" applyBorder="1" applyAlignment="1">
      <alignment horizontal="left" vertical="center" wrapText="1"/>
      <protection/>
    </xf>
    <xf numFmtId="0" fontId="3" fillId="19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19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351">
    <cellStyle name="Normal" xfId="0"/>
    <cellStyle name="Currency [0]" xfId="15"/>
    <cellStyle name="链接单元格 3 2" xfId="16"/>
    <cellStyle name="20% - 强调文字颜色 1 2" xfId="17"/>
    <cellStyle name="输出 3" xfId="18"/>
    <cellStyle name="20% - 强调文字颜色 3" xfId="19"/>
    <cellStyle name="强调文字颜色 2 3 2" xfId="20"/>
    <cellStyle name="输入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20% - 强调文字颜色 3 2 2" xfId="28"/>
    <cellStyle name="解释性文本 2 3" xfId="29"/>
    <cellStyle name="标题 5" xfId="30"/>
    <cellStyle name="20% - 强调文字颜色 1 2 2 2" xfId="31"/>
    <cellStyle name="60% - 强调文字颜色 3" xfId="32"/>
    <cellStyle name="60% - 强调文字颜色 6 3 2" xfId="33"/>
    <cellStyle name="Hyperlink" xfId="34"/>
    <cellStyle name="20% - 强调文字颜色 2 3 2" xfId="35"/>
    <cellStyle name="Percent" xfId="36"/>
    <cellStyle name="输出 2 2 2" xfId="37"/>
    <cellStyle name="20% - 强调文字颜色 2 2 2" xfId="38"/>
    <cellStyle name="60% - 强调文字颜色 4 2 2 2" xfId="39"/>
    <cellStyle name="Followed Hyperlink" xfId="40"/>
    <cellStyle name="常规 6" xfId="41"/>
    <cellStyle name="60% - 强调文字颜色 2 3" xfId="42"/>
    <cellStyle name="注释" xfId="43"/>
    <cellStyle name="60% - 强调文字颜色 2" xfId="44"/>
    <cellStyle name="解释性文本 2 2" xfId="45"/>
    <cellStyle name="标题 4" xfId="46"/>
    <cellStyle name="警告文本" xfId="47"/>
    <cellStyle name="强调文字颜色 1 2 3" xfId="48"/>
    <cellStyle name="常规 5 2" xfId="49"/>
    <cellStyle name="60% - 强调文字颜色 2 2 2" xfId="50"/>
    <cellStyle name="标题" xfId="51"/>
    <cellStyle name="解释性文本" xfId="52"/>
    <cellStyle name="标题 1" xfId="53"/>
    <cellStyle name="60% - 强调文字颜色 2 2 2 2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计算" xfId="60"/>
    <cellStyle name="计算 3 2" xfId="61"/>
    <cellStyle name="40% - 强调文字颜色 4 2" xfId="62"/>
    <cellStyle name="检查单元格" xfId="63"/>
    <cellStyle name="20% - 强调文字颜色 6" xfId="64"/>
    <cellStyle name="强调文字颜色 2" xfId="65"/>
    <cellStyle name="注释 2 3" xfId="66"/>
    <cellStyle name="链接单元格" xfId="67"/>
    <cellStyle name="输出 2 3" xfId="68"/>
    <cellStyle name="60% - 强调文字颜色 3 2 2 2" xfId="69"/>
    <cellStyle name="20% - 强调文字颜色 2 3" xfId="70"/>
    <cellStyle name="60% - 强调文字颜色 4 2 3" xfId="71"/>
    <cellStyle name="汇总" xfId="72"/>
    <cellStyle name="好" xfId="73"/>
    <cellStyle name="40% - 强调文字颜色 2 2" xfId="74"/>
    <cellStyle name="20% - 强调文字颜色 1 2 3" xfId="75"/>
    <cellStyle name="20% - 强调文字颜色 3 3" xfId="76"/>
    <cellStyle name="适中" xfId="77"/>
    <cellStyle name="20% - 强调文字颜色 1 4" xfId="78"/>
    <cellStyle name="20% - 强调文字颜色 5" xfId="79"/>
    <cellStyle name="检查单元格 3 2" xfId="80"/>
    <cellStyle name="强调文字颜色 1" xfId="81"/>
    <cellStyle name="链接单元格 3" xfId="82"/>
    <cellStyle name="20% - 强调文字颜色 1" xfId="83"/>
    <cellStyle name="40% - 强调文字颜色 4 3 2" xfId="84"/>
    <cellStyle name="40% - 强调文字颜色 1" xfId="85"/>
    <cellStyle name="输出 2" xfId="86"/>
    <cellStyle name="链接单元格 4" xfId="87"/>
    <cellStyle name="20% - 强调文字颜色 2" xfId="88"/>
    <cellStyle name="40% - 强调文字颜色 2" xfId="89"/>
    <cellStyle name="强调文字颜色 3" xfId="90"/>
    <cellStyle name="强调文字颜色 4" xfId="91"/>
    <cellStyle name="强调文字颜色 2 2 2 2" xfId="92"/>
    <cellStyle name="20% - 强调文字颜色 1 3" xfId="93"/>
    <cellStyle name="输出 4" xfId="94"/>
    <cellStyle name="20% - 强调文字颜色 4" xfId="95"/>
    <cellStyle name="计算 3" xfId="96"/>
    <cellStyle name="40% - 强调文字颜色 4" xfId="97"/>
    <cellStyle name="强调文字颜色 5" xfId="98"/>
    <cellStyle name="计算 4" xfId="99"/>
    <cellStyle name="60% - 强调文字颜色 5 2 2 2" xfId="100"/>
    <cellStyle name="40% - 强调文字颜色 5" xfId="101"/>
    <cellStyle name="60% - 强调文字颜色 5" xfId="102"/>
    <cellStyle name="强调文字颜色 6" xfId="103"/>
    <cellStyle name="适中 2" xfId="104"/>
    <cellStyle name="20% - 强调文字颜色 3 3 2" xfId="105"/>
    <cellStyle name="40% - 强调文字颜色 6" xfId="106"/>
    <cellStyle name="60% - 强调文字颜色 6" xfId="107"/>
    <cellStyle name="输出 3 2" xfId="108"/>
    <cellStyle name="20% - 强调文字颜色 3 2" xfId="109"/>
    <cellStyle name="20% - 强调文字颜色 1 2 2" xfId="110"/>
    <cellStyle name="20% - 强调文字颜色 1 3 2" xfId="111"/>
    <cellStyle name="输出 2 2" xfId="112"/>
    <cellStyle name="20% - 强调文字颜色 2 2" xfId="113"/>
    <cellStyle name="20% - 强调文字颜色 2 2 2 2" xfId="114"/>
    <cellStyle name="20% - 强调文字颜色 2 2 3" xfId="115"/>
    <cellStyle name="20% - 强调文字颜色 2 4" xfId="116"/>
    <cellStyle name="20% - 强调文字颜色 3 2 2 2" xfId="117"/>
    <cellStyle name="20% - 强调文字颜色 3 2 3" xfId="118"/>
    <cellStyle name="60% - 强调文字颜色 1 2" xfId="119"/>
    <cellStyle name="20% - 强调文字颜色 3 4" xfId="120"/>
    <cellStyle name="常规 3" xfId="121"/>
    <cellStyle name="20% - 强调文字颜色 4 2" xfId="122"/>
    <cellStyle name="常规 3 2" xfId="123"/>
    <cellStyle name="20% - 强调文字颜色 4 2 2" xfId="124"/>
    <cellStyle name="适中 4" xfId="125"/>
    <cellStyle name="常规 3 2 2" xfId="126"/>
    <cellStyle name="20% - 强调文字颜色 4 2 2 2" xfId="127"/>
    <cellStyle name="常规 3 3" xfId="128"/>
    <cellStyle name="20% - 强调文字颜色 4 2 3" xfId="129"/>
    <cellStyle name="常规 4" xfId="130"/>
    <cellStyle name="20% - 强调文字颜色 4 3" xfId="131"/>
    <cellStyle name="常规 4 2" xfId="132"/>
    <cellStyle name="20% - 强调文字颜色 4 3 2" xfId="133"/>
    <cellStyle name="常规 5" xfId="134"/>
    <cellStyle name="60% - 强调文字颜色 2 2" xfId="135"/>
    <cellStyle name="20% - 强调文字颜色 4 4" xfId="136"/>
    <cellStyle name="20% - 强调文字颜色 5 2" xfId="137"/>
    <cellStyle name="20% - 强调文字颜色 5 2 2" xfId="138"/>
    <cellStyle name="20% - 强调文字颜色 5 2 2 2" xfId="139"/>
    <cellStyle name="20% - 强调文字颜色 5 2 3" xfId="140"/>
    <cellStyle name="20% - 强调文字颜色 5 3" xfId="141"/>
    <cellStyle name="20% - 强调文字颜色 5 3 2" xfId="142"/>
    <cellStyle name="60% - 强调文字颜色 3 2" xfId="143"/>
    <cellStyle name="20% - 强调文字颜色 5 4" xfId="144"/>
    <cellStyle name="20% - 强调文字颜色 6 2" xfId="145"/>
    <cellStyle name="40% - 强调文字颜色 4 4" xfId="146"/>
    <cellStyle name="20% - 强调文字颜色 6 2 2" xfId="147"/>
    <cellStyle name="20% - 强调文字颜色 6 2 2 2" xfId="148"/>
    <cellStyle name="20% - 强调文字颜色 6 2 3" xfId="149"/>
    <cellStyle name="20% - 强调文字颜色 6 3" xfId="150"/>
    <cellStyle name="40% - 强调文字颜色 5 4" xfId="151"/>
    <cellStyle name="20% - 强调文字颜色 6 3 2" xfId="152"/>
    <cellStyle name="60% - 强调文字颜色 4 2" xfId="153"/>
    <cellStyle name="20% - 强调文字颜色 6 4" xfId="154"/>
    <cellStyle name="40% - 强调文字颜色 1 2" xfId="155"/>
    <cellStyle name="40% - 强调文字颜色 1 2 2" xfId="156"/>
    <cellStyle name="40% - 强调文字颜色 1 2 2 2" xfId="157"/>
    <cellStyle name="40% - 强调文字颜色 1 2 3" xfId="158"/>
    <cellStyle name="40% - 强调文字颜色 1 3" xfId="159"/>
    <cellStyle name="40% - 强调文字颜色 1 3 2" xfId="160"/>
    <cellStyle name="强调文字颜色 5 2 2 2" xfId="161"/>
    <cellStyle name="40% - 强调文字颜色 1 4" xfId="162"/>
    <cellStyle name="40% - 强调文字颜色 2 2 2" xfId="163"/>
    <cellStyle name="40% - 强调文字颜色 2 2 2 2" xfId="164"/>
    <cellStyle name="40% - 强调文字颜色 2 2 3" xfId="165"/>
    <cellStyle name="40% - 强调文字颜色 2 3" xfId="166"/>
    <cellStyle name="40% - 强调文字颜色 2 3 2" xfId="167"/>
    <cellStyle name="60% - 强调文字颜色 6 2 2 2" xfId="168"/>
    <cellStyle name="40% - 强调文字颜色 2 4" xfId="169"/>
    <cellStyle name="计算 2 2" xfId="170"/>
    <cellStyle name="40% - 强调文字颜色 3 2" xfId="171"/>
    <cellStyle name="计算 2 2 2" xfId="172"/>
    <cellStyle name="40% - 强调文字颜色 3 2 2" xfId="173"/>
    <cellStyle name="40% - 强调文字颜色 3 2 2 2" xfId="174"/>
    <cellStyle name="40% - 强调文字颜色 3 2 3" xfId="175"/>
    <cellStyle name="计算 2 3" xfId="176"/>
    <cellStyle name="40% - 强调文字颜色 3 3" xfId="177"/>
    <cellStyle name="40% - 强调文字颜色 3 3 2" xfId="178"/>
    <cellStyle name="40% - 强调文字颜色 3 4" xfId="179"/>
    <cellStyle name="检查单元格 2" xfId="180"/>
    <cellStyle name="汇总 2 3" xfId="181"/>
    <cellStyle name="标题 4 4" xfId="182"/>
    <cellStyle name="40% - 强调文字颜色 4 2 2" xfId="183"/>
    <cellStyle name="检查单元格 2 2" xfId="184"/>
    <cellStyle name="40% - 强调文字颜色 4 2 2 2" xfId="185"/>
    <cellStyle name="检查单元格 3" xfId="186"/>
    <cellStyle name="40% - 强调文字颜色 4 2 3" xfId="187"/>
    <cellStyle name="输入 2 2 2" xfId="188"/>
    <cellStyle name="40% - 强调文字颜色 4 3" xfId="189"/>
    <cellStyle name="好 2 3" xfId="190"/>
    <cellStyle name="40% - 强调文字颜色 5 2" xfId="191"/>
    <cellStyle name="60% - 强调文字颜色 4 3" xfId="192"/>
    <cellStyle name="40% - 强调文字颜色 5 2 2" xfId="193"/>
    <cellStyle name="60% - 强调文字颜色 4 3 2" xfId="194"/>
    <cellStyle name="40% - 强调文字颜色 5 2 2 2" xfId="195"/>
    <cellStyle name="60% - 强调文字颜色 4 4" xfId="196"/>
    <cellStyle name="40% - 强调文字颜色 5 2 3" xfId="197"/>
    <cellStyle name="40% - 强调文字颜色 5 3" xfId="198"/>
    <cellStyle name="60% - 强调文字颜色 5 3" xfId="199"/>
    <cellStyle name="40% - 强调文字颜色 5 3 2" xfId="200"/>
    <cellStyle name="适中 2 2" xfId="201"/>
    <cellStyle name="40% - 强调文字颜色 6 2" xfId="202"/>
    <cellStyle name="适中 2 2 2" xfId="203"/>
    <cellStyle name="40% - 强调文字颜色 6 2 2" xfId="204"/>
    <cellStyle name="40% - 强调文字颜色 6 2 2 2" xfId="205"/>
    <cellStyle name="40% - 强调文字颜色 6 2 3" xfId="206"/>
    <cellStyle name="适中 2 3" xfId="207"/>
    <cellStyle name="强调文字颜色 3 2 2" xfId="208"/>
    <cellStyle name="40% - 强调文字颜色 6 3" xfId="209"/>
    <cellStyle name="强调文字颜色 3 2 2 2" xfId="210"/>
    <cellStyle name="解释性文本 3" xfId="211"/>
    <cellStyle name="40% - 强调文字颜色 6 3 2" xfId="212"/>
    <cellStyle name="强调文字颜色 3 2 3" xfId="213"/>
    <cellStyle name="60% - 强调文字颜色 4 2 2" xfId="214"/>
    <cellStyle name="40% - 强调文字颜色 6 4" xfId="215"/>
    <cellStyle name="60% - 强调文字颜色 1 2 2" xfId="216"/>
    <cellStyle name="60% - 强调文字颜色 1 2 2 2" xfId="217"/>
    <cellStyle name="60% - 强调文字颜色 1 2 3" xfId="218"/>
    <cellStyle name="60% - 强调文字颜色 1 3" xfId="219"/>
    <cellStyle name="60% - 强调文字颜色 1 3 2" xfId="220"/>
    <cellStyle name="60% - 强调文字颜色 1 4" xfId="221"/>
    <cellStyle name="60% - 强调文字颜色 2 2 3" xfId="222"/>
    <cellStyle name="注释 2" xfId="223"/>
    <cellStyle name="60% - 强调文字颜色 2 3 2" xfId="224"/>
    <cellStyle name="60% - 强调文字颜色 2 4" xfId="225"/>
    <cellStyle name="强调文字颜色 2 2 3" xfId="226"/>
    <cellStyle name="60% - 强调文字颜色 3 2 2" xfId="227"/>
    <cellStyle name="60% - 强调文字颜色 3 2 3" xfId="228"/>
    <cellStyle name="好 2 2 2" xfId="229"/>
    <cellStyle name="60% - 强调文字颜色 3 3" xfId="230"/>
    <cellStyle name="60% - 强调文字颜色 3 3 2" xfId="231"/>
    <cellStyle name="60% - 强调文字颜色 3 4" xfId="232"/>
    <cellStyle name="60% - 强调文字颜色 5 2" xfId="233"/>
    <cellStyle name="强调文字颜色 4 2 3" xfId="234"/>
    <cellStyle name="60% - 强调文字颜色 5 2 2" xfId="235"/>
    <cellStyle name="60% - 强调文字颜色 5 2 3" xfId="236"/>
    <cellStyle name="60% - 强调文字颜色 5 3 2" xfId="237"/>
    <cellStyle name="60% - 强调文字颜色 5 4" xfId="238"/>
    <cellStyle name="60% - 强调文字颜色 6 2" xfId="239"/>
    <cellStyle name="强调文字颜色 5 2 3" xfId="240"/>
    <cellStyle name="60% - 强调文字颜色 6 2 2" xfId="241"/>
    <cellStyle name="60% - 强调文字颜色 6 2 3" xfId="242"/>
    <cellStyle name="60% - 强调文字颜色 6 3" xfId="243"/>
    <cellStyle name="60% - 强调文字颜色 6 4" xfId="244"/>
    <cellStyle name="标题 1 2" xfId="245"/>
    <cellStyle name="标题 1 2 2" xfId="246"/>
    <cellStyle name="标题 1 2 2 2" xfId="247"/>
    <cellStyle name="标题 1 2 3" xfId="248"/>
    <cellStyle name="标题 1 3" xfId="249"/>
    <cellStyle name="汇总 3" xfId="250"/>
    <cellStyle name="标题 1 3 2" xfId="251"/>
    <cellStyle name="标题 1 4" xfId="252"/>
    <cellStyle name="标题 2 2" xfId="253"/>
    <cellStyle name="标题 2 2 2" xfId="254"/>
    <cellStyle name="标题 2 2 2 2" xfId="255"/>
    <cellStyle name="好 3 2" xfId="256"/>
    <cellStyle name="标题 2 2 3" xfId="257"/>
    <cellStyle name="标题 2 3" xfId="258"/>
    <cellStyle name="标题 2 3 2" xfId="259"/>
    <cellStyle name="标题 2 4" xfId="260"/>
    <cellStyle name="标题 3 2" xfId="261"/>
    <cellStyle name="标题 3 2 2" xfId="262"/>
    <cellStyle name="标题 3 2 2 2" xfId="263"/>
    <cellStyle name="标题 3 2 3" xfId="264"/>
    <cellStyle name="标题 3 3" xfId="265"/>
    <cellStyle name="标题 3 3 2" xfId="266"/>
    <cellStyle name="标题 3 4" xfId="267"/>
    <cellStyle name="解释性文本 2 2 2" xfId="268"/>
    <cellStyle name="标题 4 2" xfId="269"/>
    <cellStyle name="标题 4 2 2" xfId="270"/>
    <cellStyle name="注释 3" xfId="271"/>
    <cellStyle name="标题 4 2 2 2" xfId="272"/>
    <cellStyle name="标题 4 2 3" xfId="273"/>
    <cellStyle name="汇总 2 2" xfId="274"/>
    <cellStyle name="标题 4 3" xfId="275"/>
    <cellStyle name="汇总 2 2 2" xfId="276"/>
    <cellStyle name="标题 4 3 2" xfId="277"/>
    <cellStyle name="强调文字颜色 1 4" xfId="278"/>
    <cellStyle name="标题 5 2" xfId="279"/>
    <cellStyle name="标题 5 2 2" xfId="280"/>
    <cellStyle name="汇总 3 2" xfId="281"/>
    <cellStyle name="标题 5 3" xfId="282"/>
    <cellStyle name="标题 6" xfId="283"/>
    <cellStyle name="强调文字颜色 2 4" xfId="284"/>
    <cellStyle name="标题 6 2" xfId="285"/>
    <cellStyle name="标题 7" xfId="286"/>
    <cellStyle name="差 2" xfId="287"/>
    <cellStyle name="差 2 2" xfId="288"/>
    <cellStyle name="差 2 2 2" xfId="289"/>
    <cellStyle name="差 2 3" xfId="290"/>
    <cellStyle name="差 3" xfId="291"/>
    <cellStyle name="差 3 2" xfId="292"/>
    <cellStyle name="差 4" xfId="293"/>
    <cellStyle name="常规 2" xfId="294"/>
    <cellStyle name="常规 2 2" xfId="295"/>
    <cellStyle name="常规 2 2 2" xfId="296"/>
    <cellStyle name="输入 3 2" xfId="297"/>
    <cellStyle name="常规 2 3" xfId="298"/>
    <cellStyle name="常规 3 3 2" xfId="299"/>
    <cellStyle name="常规 3 4" xfId="300"/>
    <cellStyle name="好 2" xfId="301"/>
    <cellStyle name="好 2 2" xfId="302"/>
    <cellStyle name="好 3" xfId="303"/>
    <cellStyle name="好 4" xfId="304"/>
    <cellStyle name="汇总 2" xfId="305"/>
    <cellStyle name="汇总 4" xfId="306"/>
    <cellStyle name="检查单元格 2 2 2" xfId="307"/>
    <cellStyle name="检查单元格 2 3" xfId="308"/>
    <cellStyle name="检查单元格 4" xfId="309"/>
    <cellStyle name="解释性文本 2" xfId="310"/>
    <cellStyle name="解释性文本 3 2" xfId="311"/>
    <cellStyle name="解释性文本 4" xfId="312"/>
    <cellStyle name="警告文本 2" xfId="313"/>
    <cellStyle name="警告文本 2 2" xfId="314"/>
    <cellStyle name="警告文本 2 2 2" xfId="315"/>
    <cellStyle name="警告文本 2 3" xfId="316"/>
    <cellStyle name="警告文本 3" xfId="317"/>
    <cellStyle name="警告文本 3 2" xfId="318"/>
    <cellStyle name="警告文本 4" xfId="319"/>
    <cellStyle name="链接单元格 2" xfId="320"/>
    <cellStyle name="链接单元格 2 2" xfId="321"/>
    <cellStyle name="链接单元格 2 2 2" xfId="322"/>
    <cellStyle name="链接单元格 2 3" xfId="323"/>
    <cellStyle name="强调文字颜色 1 2" xfId="324"/>
    <cellStyle name="强调文字颜色 1 2 2" xfId="325"/>
    <cellStyle name="强调文字颜色 1 2 2 2" xfId="326"/>
    <cellStyle name="强调文字颜色 6 2 2 2" xfId="327"/>
    <cellStyle name="强调文字颜色 1 3" xfId="328"/>
    <cellStyle name="强调文字颜色 1 3 2" xfId="329"/>
    <cellStyle name="强调文字颜色 2 2" xfId="330"/>
    <cellStyle name="强调文字颜色 2 2 2" xfId="331"/>
    <cellStyle name="强调文字颜色 2 3" xfId="332"/>
    <cellStyle name="强调文字颜色 3 2" xfId="333"/>
    <cellStyle name="强调文字颜色 3 3" xfId="334"/>
    <cellStyle name="强调文字颜色 3 3 2" xfId="335"/>
    <cellStyle name="强调文字颜色 3 4" xfId="336"/>
    <cellStyle name="强调文字颜色 4 2" xfId="337"/>
    <cellStyle name="强调文字颜色 4 2 2" xfId="338"/>
    <cellStyle name="强调文字颜色 4 2 2 2" xfId="339"/>
    <cellStyle name="强调文字颜色 4 3" xfId="340"/>
    <cellStyle name="强调文字颜色 4 3 2" xfId="341"/>
    <cellStyle name="强调文字颜色 4 4" xfId="342"/>
    <cellStyle name="强调文字颜色 5 2" xfId="343"/>
    <cellStyle name="强调文字颜色 5 2 2" xfId="344"/>
    <cellStyle name="强调文字颜色 5 3" xfId="345"/>
    <cellStyle name="强调文字颜色 5 3 2" xfId="346"/>
    <cellStyle name="强调文字颜色 5 4" xfId="347"/>
    <cellStyle name="强调文字颜色 6 2" xfId="348"/>
    <cellStyle name="强调文字颜色 6 2 2" xfId="349"/>
    <cellStyle name="强调文字颜色 6 2 3" xfId="350"/>
    <cellStyle name="强调文字颜色 6 3" xfId="351"/>
    <cellStyle name="强调文字颜色 6 3 2" xfId="352"/>
    <cellStyle name="强调文字颜色 6 4" xfId="353"/>
    <cellStyle name="适中 3" xfId="354"/>
    <cellStyle name="适中 3 2" xfId="355"/>
    <cellStyle name="输入 2" xfId="356"/>
    <cellStyle name="输入 2 2" xfId="357"/>
    <cellStyle name="输入 2 3" xfId="358"/>
    <cellStyle name="输入 3" xfId="359"/>
    <cellStyle name="输入 4" xfId="360"/>
    <cellStyle name="注释 2 2" xfId="361"/>
    <cellStyle name="注释 2 2 2" xfId="362"/>
    <cellStyle name="注释 3 2" xfId="363"/>
    <cellStyle name="注释 4" xfId="3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workbookViewId="0" topLeftCell="A1">
      <selection activeCell="I4" sqref="I4"/>
    </sheetView>
  </sheetViews>
  <sheetFormatPr defaultColWidth="9.00390625" defaultRowHeight="14.25"/>
  <cols>
    <col min="1" max="1" width="12.50390625" style="1" customWidth="1"/>
    <col min="2" max="2" width="12.00390625" style="1" customWidth="1"/>
    <col min="3" max="3" width="15.625" style="1" customWidth="1"/>
    <col min="4" max="4" width="16.625" style="1" customWidth="1"/>
    <col min="5" max="5" width="10.875" style="1" customWidth="1"/>
    <col min="6" max="6" width="12.125" style="1" customWidth="1"/>
    <col min="7" max="16384" width="9.00390625" style="1" customWidth="1"/>
  </cols>
  <sheetData>
    <row r="1" spans="1:7" ht="15.75">
      <c r="A1" s="113" t="s">
        <v>0</v>
      </c>
      <c r="B1" s="71"/>
      <c r="C1" s="71"/>
      <c r="D1" s="71"/>
      <c r="E1" s="71"/>
      <c r="F1" s="71"/>
      <c r="G1" s="71"/>
    </row>
    <row r="2" spans="1:7" ht="18" customHeight="1">
      <c r="A2" s="46" t="s">
        <v>1</v>
      </c>
      <c r="B2" s="46"/>
      <c r="C2" s="46"/>
      <c r="D2" s="46"/>
      <c r="E2" s="46"/>
      <c r="F2" s="46"/>
      <c r="G2" s="46"/>
    </row>
    <row r="3" spans="1:7" ht="18" customHeight="1">
      <c r="A3" s="114"/>
      <c r="B3" s="115"/>
      <c r="C3" s="116"/>
      <c r="D3" s="116"/>
      <c r="E3" s="116"/>
      <c r="F3" s="114"/>
      <c r="G3" s="117"/>
    </row>
    <row r="4" spans="1:7" ht="18" customHeight="1">
      <c r="A4" s="118" t="s">
        <v>2</v>
      </c>
      <c r="B4" s="119" t="s">
        <v>3</v>
      </c>
      <c r="C4" s="120">
        <v>1957.76</v>
      </c>
      <c r="D4" s="119" t="s">
        <v>4</v>
      </c>
      <c r="E4" s="120" t="s">
        <v>5</v>
      </c>
      <c r="F4" s="119" t="s">
        <v>6</v>
      </c>
      <c r="G4" s="121">
        <v>3.8</v>
      </c>
    </row>
    <row r="5" spans="1:7" ht="24.75">
      <c r="A5" s="122"/>
      <c r="B5" s="123" t="s">
        <v>7</v>
      </c>
      <c r="C5" s="124" t="s">
        <v>8</v>
      </c>
      <c r="D5" s="123" t="s">
        <v>9</v>
      </c>
      <c r="E5" s="124" t="s">
        <v>8</v>
      </c>
      <c r="F5" s="123" t="s">
        <v>10</v>
      </c>
      <c r="G5" s="125">
        <v>8.1</v>
      </c>
    </row>
    <row r="6" spans="1:7" ht="18" customHeight="1">
      <c r="A6" s="122"/>
      <c r="B6" s="123" t="s">
        <v>11</v>
      </c>
      <c r="C6" s="126" t="s">
        <v>12</v>
      </c>
      <c r="D6" s="123" t="s">
        <v>13</v>
      </c>
      <c r="E6" s="126" t="s">
        <v>14</v>
      </c>
      <c r="F6" s="123" t="s">
        <v>15</v>
      </c>
      <c r="G6" s="127" t="s">
        <v>16</v>
      </c>
    </row>
    <row r="7" spans="1:7" ht="18" customHeight="1">
      <c r="A7" s="122"/>
      <c r="B7" s="123" t="s">
        <v>17</v>
      </c>
      <c r="C7" s="128"/>
      <c r="D7" s="123" t="s">
        <v>18</v>
      </c>
      <c r="E7" s="128"/>
      <c r="F7" s="123" t="s">
        <v>19</v>
      </c>
      <c r="G7" s="129" t="s">
        <v>20</v>
      </c>
    </row>
    <row r="8" spans="1:7" ht="24.75" customHeight="1">
      <c r="A8" s="122" t="s">
        <v>21</v>
      </c>
      <c r="B8" s="123" t="s">
        <v>22</v>
      </c>
      <c r="C8" s="130" t="s">
        <v>23</v>
      </c>
      <c r="D8" s="131"/>
      <c r="E8" s="123" t="s">
        <v>24</v>
      </c>
      <c r="F8" s="130" t="s">
        <v>25</v>
      </c>
      <c r="G8" s="132"/>
    </row>
    <row r="9" spans="1:7" ht="24.75" customHeight="1">
      <c r="A9" s="122"/>
      <c r="B9" s="123" t="s">
        <v>26</v>
      </c>
      <c r="C9" s="133" t="s">
        <v>27</v>
      </c>
      <c r="D9" s="134"/>
      <c r="E9" s="123" t="s">
        <v>28</v>
      </c>
      <c r="F9" s="133" t="s">
        <v>29</v>
      </c>
      <c r="G9" s="135"/>
    </row>
    <row r="10" spans="1:7" ht="24.75" customHeight="1">
      <c r="A10" s="122"/>
      <c r="B10" s="123" t="s">
        <v>30</v>
      </c>
      <c r="C10" s="130" t="s">
        <v>31</v>
      </c>
      <c r="D10" s="131"/>
      <c r="E10" s="123" t="s">
        <v>32</v>
      </c>
      <c r="F10" s="130" t="s">
        <v>33</v>
      </c>
      <c r="G10" s="132"/>
    </row>
    <row r="11" spans="1:7" ht="24.75" customHeight="1">
      <c r="A11" s="122"/>
      <c r="B11" s="123" t="s">
        <v>34</v>
      </c>
      <c r="C11" s="133" t="s">
        <v>35</v>
      </c>
      <c r="D11" s="134"/>
      <c r="E11" s="123" t="s">
        <v>36</v>
      </c>
      <c r="F11" s="133" t="s">
        <v>37</v>
      </c>
      <c r="G11" s="135"/>
    </row>
    <row r="12" spans="1:7" ht="24.75" customHeight="1">
      <c r="A12" s="122"/>
      <c r="B12" s="123" t="s">
        <v>38</v>
      </c>
      <c r="C12" s="130" t="s">
        <v>39</v>
      </c>
      <c r="D12" s="131"/>
      <c r="E12" s="123" t="s">
        <v>40</v>
      </c>
      <c r="F12" s="136" t="s">
        <v>41</v>
      </c>
      <c r="G12" s="137"/>
    </row>
    <row r="13" spans="1:7" ht="18" customHeight="1">
      <c r="A13" s="122" t="s">
        <v>42</v>
      </c>
      <c r="B13" s="123" t="s">
        <v>43</v>
      </c>
      <c r="C13" s="138" t="s">
        <v>44</v>
      </c>
      <c r="D13" s="139"/>
      <c r="E13" s="139"/>
      <c r="F13" s="139"/>
      <c r="G13" s="140"/>
    </row>
    <row r="14" spans="1:7" ht="18" customHeight="1">
      <c r="A14" s="122"/>
      <c r="B14" s="123" t="s">
        <v>45</v>
      </c>
      <c r="C14" s="141" t="s">
        <v>46</v>
      </c>
      <c r="D14" s="142"/>
      <c r="E14" s="142"/>
      <c r="F14" s="142"/>
      <c r="G14" s="143"/>
    </row>
    <row r="15" spans="1:7" ht="18" customHeight="1">
      <c r="A15" s="122"/>
      <c r="B15" s="144" t="s">
        <v>47</v>
      </c>
      <c r="C15" s="145" t="s">
        <v>48</v>
      </c>
      <c r="D15" s="146"/>
      <c r="E15" s="146"/>
      <c r="F15" s="146"/>
      <c r="G15" s="147"/>
    </row>
    <row r="16" spans="1:7" ht="18" customHeight="1">
      <c r="A16" s="148"/>
      <c r="B16" s="149" t="s">
        <v>49</v>
      </c>
      <c r="C16" s="141" t="s">
        <v>50</v>
      </c>
      <c r="D16" s="142"/>
      <c r="E16" s="142"/>
      <c r="F16" s="142"/>
      <c r="G16" s="143"/>
    </row>
    <row r="17" spans="1:7" ht="15">
      <c r="A17" s="150"/>
      <c r="B17" s="151" t="s">
        <v>51</v>
      </c>
      <c r="C17" s="145" t="s">
        <v>52</v>
      </c>
      <c r="D17" s="146"/>
      <c r="E17" s="146"/>
      <c r="F17" s="146"/>
      <c r="G17" s="147"/>
    </row>
  </sheetData>
  <sheetProtection/>
  <mergeCells count="21">
    <mergeCell ref="A1:G1"/>
    <mergeCell ref="A2:G2"/>
    <mergeCell ref="B3:E3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G13"/>
    <mergeCell ref="C14:G14"/>
    <mergeCell ref="C15:G15"/>
    <mergeCell ref="C16:G16"/>
    <mergeCell ref="C17:G17"/>
    <mergeCell ref="A4:A7"/>
    <mergeCell ref="A8:A12"/>
    <mergeCell ref="A13:A1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130" zoomScaleNormal="130" workbookViewId="0" topLeftCell="A25">
      <selection activeCell="G7" sqref="G7"/>
    </sheetView>
  </sheetViews>
  <sheetFormatPr defaultColWidth="9.00390625" defaultRowHeight="14.25"/>
  <cols>
    <col min="1" max="1" width="8.375" style="1" customWidth="1"/>
    <col min="2" max="2" width="7.00390625" style="1" customWidth="1"/>
    <col min="3" max="3" width="9.50390625" style="1" customWidth="1"/>
    <col min="4" max="4" width="13.875" style="1" customWidth="1"/>
    <col min="5" max="5" width="13.00390625" style="1" customWidth="1"/>
    <col min="6" max="6" width="12.375" style="1" customWidth="1"/>
    <col min="7" max="7" width="15.125" style="1" customWidth="1"/>
    <col min="8" max="8" width="9.00390625" style="1" customWidth="1"/>
    <col min="9" max="9" width="22.375" style="1" customWidth="1"/>
    <col min="10" max="16384" width="9.00390625" style="1" customWidth="1"/>
  </cols>
  <sheetData>
    <row r="1" spans="1:7" ht="28.5" customHeight="1">
      <c r="A1" s="46" t="s">
        <v>53</v>
      </c>
      <c r="B1" s="46"/>
      <c r="C1" s="46"/>
      <c r="D1" s="46"/>
      <c r="E1" s="46"/>
      <c r="F1" s="46"/>
      <c r="G1" s="46"/>
    </row>
    <row r="2" spans="1:7" ht="12" customHeight="1">
      <c r="A2" s="3" t="s">
        <v>54</v>
      </c>
      <c r="B2" s="4"/>
      <c r="C2" s="4"/>
      <c r="D2" s="4"/>
      <c r="E2" s="4" t="s">
        <v>55</v>
      </c>
      <c r="F2" s="4" t="s">
        <v>56</v>
      </c>
      <c r="G2" s="5" t="s">
        <v>57</v>
      </c>
    </row>
    <row r="3" spans="1:7" ht="12" customHeight="1">
      <c r="A3" s="6"/>
      <c r="B3" s="7"/>
      <c r="C3" s="7"/>
      <c r="D3" s="7"/>
      <c r="E3" s="7" t="s">
        <v>58</v>
      </c>
      <c r="F3" s="7" t="s">
        <v>59</v>
      </c>
      <c r="G3" s="9" t="s">
        <v>60</v>
      </c>
    </row>
    <row r="4" spans="1:7" ht="12" customHeight="1">
      <c r="A4" s="6" t="s">
        <v>61</v>
      </c>
      <c r="B4" s="7"/>
      <c r="C4" s="96">
        <v>1</v>
      </c>
      <c r="D4" s="96" t="s">
        <v>62</v>
      </c>
      <c r="E4" s="97">
        <f>E13</f>
        <v>0</v>
      </c>
      <c r="F4" s="98">
        <f aca="true" t="shared" si="0" ref="F4:F31">E4/$E$7</f>
        <v>0</v>
      </c>
      <c r="G4" s="99">
        <f>E4/'1、工程概况'!$C$4</f>
        <v>0</v>
      </c>
    </row>
    <row r="5" spans="1:9" ht="12" customHeight="1">
      <c r="A5" s="6"/>
      <c r="B5" s="7"/>
      <c r="C5" s="96">
        <v>2</v>
      </c>
      <c r="D5" s="96" t="s">
        <v>63</v>
      </c>
      <c r="E5" s="100">
        <f>E19</f>
        <v>8735216.299875868</v>
      </c>
      <c r="F5" s="101">
        <f t="shared" si="0"/>
        <v>0.9287734161786366</v>
      </c>
      <c r="G5" s="102">
        <f>E5/'1、工程概况'!$C$4</f>
        <v>4461.842258436105</v>
      </c>
      <c r="I5" s="75"/>
    </row>
    <row r="6" spans="1:7" ht="12" customHeight="1">
      <c r="A6" s="6"/>
      <c r="B6" s="7"/>
      <c r="C6" s="96">
        <v>3</v>
      </c>
      <c r="D6" s="96" t="s">
        <v>64</v>
      </c>
      <c r="E6" s="97">
        <f>E31</f>
        <v>669893.8677000001</v>
      </c>
      <c r="F6" s="98">
        <f t="shared" si="0"/>
        <v>0.07122658382136343</v>
      </c>
      <c r="G6" s="99">
        <f>E6/'1、工程概况'!$C$4</f>
        <v>342.1736411511115</v>
      </c>
    </row>
    <row r="7" spans="1:7" ht="12" customHeight="1">
      <c r="A7" s="6"/>
      <c r="B7" s="7"/>
      <c r="C7" s="96"/>
      <c r="D7" s="96" t="s">
        <v>65</v>
      </c>
      <c r="E7" s="100">
        <f>SUM(E4:E6)</f>
        <v>9405110.167575868</v>
      </c>
      <c r="F7" s="101">
        <f t="shared" si="0"/>
        <v>1</v>
      </c>
      <c r="G7" s="102">
        <f>E7/'1、工程概况'!$C$4</f>
        <v>4804.015899587216</v>
      </c>
    </row>
    <row r="8" spans="1:7" ht="12" customHeight="1">
      <c r="A8" s="6" t="s">
        <v>66</v>
      </c>
      <c r="B8" s="7"/>
      <c r="C8" s="96" t="s">
        <v>67</v>
      </c>
      <c r="D8" s="96" t="s">
        <v>68</v>
      </c>
      <c r="E8" s="97">
        <v>0</v>
      </c>
      <c r="F8" s="98">
        <f t="shared" si="0"/>
        <v>0</v>
      </c>
      <c r="G8" s="99">
        <f>E8/'1、工程概况'!$C$4</f>
        <v>0</v>
      </c>
    </row>
    <row r="9" spans="1:7" ht="12" customHeight="1">
      <c r="A9" s="6"/>
      <c r="B9" s="7"/>
      <c r="C9" s="96" t="s">
        <v>69</v>
      </c>
      <c r="D9" s="96" t="s">
        <v>70</v>
      </c>
      <c r="E9" s="100">
        <v>0</v>
      </c>
      <c r="F9" s="101">
        <f t="shared" si="0"/>
        <v>0</v>
      </c>
      <c r="G9" s="102">
        <f>E9/'1、工程概况'!$C$4</f>
        <v>0</v>
      </c>
    </row>
    <row r="10" spans="1:7" ht="12" customHeight="1">
      <c r="A10" s="6"/>
      <c r="B10" s="7"/>
      <c r="C10" s="96" t="s">
        <v>71</v>
      </c>
      <c r="D10" s="96" t="s">
        <v>72</v>
      </c>
      <c r="E10" s="97">
        <v>0</v>
      </c>
      <c r="F10" s="98">
        <f t="shared" si="0"/>
        <v>0</v>
      </c>
      <c r="G10" s="99">
        <f>E10/'1、工程概况'!$C$4</f>
        <v>0</v>
      </c>
    </row>
    <row r="11" spans="1:7" ht="12" customHeight="1">
      <c r="A11" s="6"/>
      <c r="B11" s="7"/>
      <c r="C11" s="96" t="s">
        <v>73</v>
      </c>
      <c r="D11" s="96" t="s">
        <v>74</v>
      </c>
      <c r="E11" s="100">
        <f>(E8+E9+E10)*0.0142</f>
        <v>0</v>
      </c>
      <c r="F11" s="101">
        <f t="shared" si="0"/>
        <v>0</v>
      </c>
      <c r="G11" s="102">
        <f>E11/'1、工程概况'!$C$4</f>
        <v>0</v>
      </c>
    </row>
    <row r="12" spans="1:7" ht="12" customHeight="1">
      <c r="A12" s="6"/>
      <c r="B12" s="7"/>
      <c r="C12" s="96" t="s">
        <v>75</v>
      </c>
      <c r="D12" s="96" t="s">
        <v>76</v>
      </c>
      <c r="E12" s="97">
        <f>(E8+E9+E10+E11)*0.03477</f>
        <v>0</v>
      </c>
      <c r="F12" s="98">
        <f t="shared" si="0"/>
        <v>0</v>
      </c>
      <c r="G12" s="99">
        <f>E12/'1、工程概况'!$C$4</f>
        <v>0</v>
      </c>
    </row>
    <row r="13" spans="1:7" ht="12" customHeight="1">
      <c r="A13" s="6"/>
      <c r="B13" s="7"/>
      <c r="C13" s="96" t="s">
        <v>77</v>
      </c>
      <c r="D13" s="96"/>
      <c r="E13" s="100">
        <f>SUM(E8:E12)</f>
        <v>0</v>
      </c>
      <c r="F13" s="101">
        <f t="shared" si="0"/>
        <v>0</v>
      </c>
      <c r="G13" s="102">
        <f>E13/'1、工程概况'!$C$4</f>
        <v>0</v>
      </c>
    </row>
    <row r="14" spans="1:9" ht="12" customHeight="1">
      <c r="A14" s="6" t="s">
        <v>78</v>
      </c>
      <c r="B14" s="7"/>
      <c r="C14" s="96" t="s">
        <v>67</v>
      </c>
      <c r="D14" s="96" t="s">
        <v>68</v>
      </c>
      <c r="E14" s="97">
        <f>'3、分部分项工程费'!C15</f>
        <v>6189818.429999999</v>
      </c>
      <c r="F14" s="98">
        <f t="shared" si="0"/>
        <v>0.6581335380141965</v>
      </c>
      <c r="G14" s="99">
        <f>E14/'1、工程概况'!$C$4</f>
        <v>3161.6839806717876</v>
      </c>
      <c r="I14" s="75"/>
    </row>
    <row r="15" spans="1:9" ht="12" customHeight="1">
      <c r="A15" s="6"/>
      <c r="B15" s="7"/>
      <c r="C15" s="96" t="s">
        <v>69</v>
      </c>
      <c r="D15" s="96" t="s">
        <v>70</v>
      </c>
      <c r="E15" s="100">
        <f>'4措施项目费'!C13</f>
        <v>1528528.7799999998</v>
      </c>
      <c r="F15" s="101">
        <f t="shared" si="0"/>
        <v>0.1625210925513244</v>
      </c>
      <c r="G15" s="102">
        <f>E15/'1、工程概况'!$C$4</f>
        <v>780.7539126348479</v>
      </c>
      <c r="I15" s="75"/>
    </row>
    <row r="16" spans="1:7" ht="12" customHeight="1">
      <c r="A16" s="6"/>
      <c r="B16" s="7"/>
      <c r="C16" s="96" t="s">
        <v>71</v>
      </c>
      <c r="D16" s="96" t="s">
        <v>72</v>
      </c>
      <c r="E16" s="97">
        <v>0</v>
      </c>
      <c r="F16" s="98">
        <f t="shared" si="0"/>
        <v>0</v>
      </c>
      <c r="G16" s="99">
        <f>E16/'1、工程概况'!$C$4</f>
        <v>0</v>
      </c>
    </row>
    <row r="17" spans="1:7" ht="12" customHeight="1">
      <c r="A17" s="6"/>
      <c r="B17" s="7"/>
      <c r="C17" s="96" t="s">
        <v>73</v>
      </c>
      <c r="D17" s="96" t="s">
        <v>74</v>
      </c>
      <c r="E17" s="100">
        <f>(E14+E15+E16)*0.0383</f>
        <v>295612.69814299996</v>
      </c>
      <c r="F17" s="101">
        <f t="shared" si="0"/>
        <v>0.03143107235065945</v>
      </c>
      <c r="G17" s="102">
        <f>E17/'1、工程概况'!$C$4</f>
        <v>150.99537131364414</v>
      </c>
    </row>
    <row r="18" spans="1:7" ht="12" customHeight="1">
      <c r="A18" s="6"/>
      <c r="B18" s="7"/>
      <c r="C18" s="96" t="s">
        <v>75</v>
      </c>
      <c r="D18" s="96" t="s">
        <v>76</v>
      </c>
      <c r="E18" s="97">
        <f>(E14+E15+E16+E17)*0.09</f>
        <v>721256.3917328699</v>
      </c>
      <c r="F18" s="98">
        <f t="shared" si="0"/>
        <v>0.07668771326245624</v>
      </c>
      <c r="G18" s="99">
        <f>E18/'1、工程概况'!$C$4</f>
        <v>368.40899381582517</v>
      </c>
    </row>
    <row r="19" spans="1:7" ht="12" customHeight="1">
      <c r="A19" s="6"/>
      <c r="B19" s="7"/>
      <c r="C19" s="96" t="s">
        <v>77</v>
      </c>
      <c r="D19" s="96"/>
      <c r="E19" s="100">
        <f>SUM(E14:E18)</f>
        <v>8735216.299875868</v>
      </c>
      <c r="F19" s="101">
        <f t="shared" si="0"/>
        <v>0.9287734161786366</v>
      </c>
      <c r="G19" s="102">
        <f>E19/'1、工程概况'!$C$4</f>
        <v>4461.842258436105</v>
      </c>
    </row>
    <row r="20" spans="1:9" ht="14.25" customHeight="1">
      <c r="A20" s="6" t="s">
        <v>79</v>
      </c>
      <c r="B20" s="7" t="s">
        <v>80</v>
      </c>
      <c r="C20" s="96">
        <v>1</v>
      </c>
      <c r="D20" s="96" t="str">
        <f>'3、分部分项工程费'!B19</f>
        <v>给水系统</v>
      </c>
      <c r="E20" s="99">
        <f>'3、分部分项工程费'!C19</f>
        <v>16682.68</v>
      </c>
      <c r="F20" s="98">
        <f t="shared" si="0"/>
        <v>0.001773788898030516</v>
      </c>
      <c r="G20" s="99">
        <f>E20/'1、工程概况'!$C$4</f>
        <v>8.521310068649885</v>
      </c>
      <c r="I20"/>
    </row>
    <row r="21" spans="1:9" ht="14.25" customHeight="1">
      <c r="A21" s="6"/>
      <c r="B21" s="7"/>
      <c r="C21" s="96">
        <v>2</v>
      </c>
      <c r="D21" s="96" t="str">
        <f>'3、分部分项工程费'!B20</f>
        <v>排水系统</v>
      </c>
      <c r="E21" s="103">
        <f>'3、分部分项工程费'!C20</f>
        <v>12074.76</v>
      </c>
      <c r="F21" s="101">
        <f t="shared" si="0"/>
        <v>0.0012838509900317547</v>
      </c>
      <c r="G21" s="102">
        <f>E21/'1、工程概况'!$C$4</f>
        <v>6.167640568813338</v>
      </c>
      <c r="I21"/>
    </row>
    <row r="22" spans="1:9" ht="14.25" customHeight="1">
      <c r="A22" s="6"/>
      <c r="B22" s="7"/>
      <c r="C22" s="96">
        <v>3</v>
      </c>
      <c r="D22" s="96" t="str">
        <f>'3、分部分项工程费'!B21</f>
        <v>电气</v>
      </c>
      <c r="E22" s="99">
        <f>'3、分部分项工程费'!C21</f>
        <v>210751.6</v>
      </c>
      <c r="F22" s="98">
        <f t="shared" si="0"/>
        <v>0.02240820109971348</v>
      </c>
      <c r="G22" s="99">
        <f>E22/'1、工程概况'!$C$4</f>
        <v>107.6493543641713</v>
      </c>
      <c r="I22"/>
    </row>
    <row r="23" spans="1:9" ht="14.25" customHeight="1">
      <c r="A23" s="6"/>
      <c r="B23" s="7"/>
      <c r="C23" s="96">
        <v>4</v>
      </c>
      <c r="D23" s="96" t="str">
        <f>'3、分部分项工程费'!B22</f>
        <v>弱电</v>
      </c>
      <c r="E23" s="103">
        <f>'3、分部分项工程费'!C22</f>
        <v>847.63</v>
      </c>
      <c r="F23" s="101">
        <f t="shared" si="0"/>
        <v>9.01244094856226E-05</v>
      </c>
      <c r="G23" s="102">
        <f>E23/'1、工程概况'!$C$4</f>
        <v>0.4329590961098398</v>
      </c>
      <c r="I23"/>
    </row>
    <row r="24" spans="1:7" ht="14.25" customHeight="1">
      <c r="A24" s="6"/>
      <c r="B24" s="7"/>
      <c r="C24" s="96">
        <v>5</v>
      </c>
      <c r="D24" s="96" t="str">
        <f>'3、分部分项工程费'!B23</f>
        <v>消火栓系统</v>
      </c>
      <c r="E24" s="99">
        <f>'3、分部分项工程费'!C23</f>
        <v>316882.5</v>
      </c>
      <c r="F24" s="98">
        <f t="shared" si="0"/>
        <v>0.03369258779046022</v>
      </c>
      <c r="G24" s="99">
        <f>E24/'1、工程概况'!$C$4</f>
        <v>161.85972744360902</v>
      </c>
    </row>
    <row r="25" spans="1:7" ht="14.25" customHeight="1">
      <c r="A25" s="6"/>
      <c r="B25" s="7"/>
      <c r="C25" s="96">
        <v>6</v>
      </c>
      <c r="D25" s="96" t="str">
        <f>'3、分部分项工程费'!B24</f>
        <v>雨水</v>
      </c>
      <c r="E25" s="103">
        <f>'3、分部分项工程费'!C24</f>
        <v>20554.71</v>
      </c>
      <c r="F25" s="101">
        <f t="shared" si="0"/>
        <v>0.0021854831717827605</v>
      </c>
      <c r="G25" s="102">
        <f>E25/'1、工程概况'!$C$4</f>
        <v>10.499095905524682</v>
      </c>
    </row>
    <row r="26" spans="1:7" ht="12" customHeight="1">
      <c r="A26" s="6"/>
      <c r="B26" s="7" t="s">
        <v>81</v>
      </c>
      <c r="C26" s="96" t="s">
        <v>67</v>
      </c>
      <c r="D26" s="96" t="s">
        <v>68</v>
      </c>
      <c r="E26" s="104">
        <f>SUM(E20:E25)</f>
        <v>577793.88</v>
      </c>
      <c r="F26" s="98">
        <f t="shared" si="0"/>
        <v>0.06143403635950436</v>
      </c>
      <c r="G26" s="99">
        <f>E26/'1、工程概况'!$C$4</f>
        <v>295.13008744687806</v>
      </c>
    </row>
    <row r="27" spans="1:7" ht="12" customHeight="1">
      <c r="A27" s="6"/>
      <c r="B27" s="7"/>
      <c r="C27" s="96" t="s">
        <v>69</v>
      </c>
      <c r="D27" s="96" t="s">
        <v>70</v>
      </c>
      <c r="E27" s="103">
        <f>'4措施项目费'!C22</f>
        <v>19845.719999999998</v>
      </c>
      <c r="F27" s="101">
        <f t="shared" si="0"/>
        <v>0.0021100996847881856</v>
      </c>
      <c r="G27" s="102">
        <f>E27/'1、工程概况'!$C$4</f>
        <v>10.136952435436417</v>
      </c>
    </row>
    <row r="28" spans="1:7" ht="12" customHeight="1">
      <c r="A28" s="6"/>
      <c r="B28" s="7"/>
      <c r="C28" s="96" t="s">
        <v>71</v>
      </c>
      <c r="D28" s="96" t="s">
        <v>72</v>
      </c>
      <c r="E28" s="104">
        <v>0</v>
      </c>
      <c r="F28" s="98">
        <f t="shared" si="0"/>
        <v>0</v>
      </c>
      <c r="G28" s="99">
        <f>E28/'1、工程概况'!$C$4</f>
        <v>0</v>
      </c>
    </row>
    <row r="29" spans="1:7" ht="12" customHeight="1">
      <c r="A29" s="6"/>
      <c r="B29" s="7"/>
      <c r="C29" s="96" t="s">
        <v>73</v>
      </c>
      <c r="D29" s="96" t="s">
        <v>74</v>
      </c>
      <c r="E29" s="105">
        <v>16941.93</v>
      </c>
      <c r="F29" s="101">
        <f t="shared" si="0"/>
        <v>0.001801353700077574</v>
      </c>
      <c r="G29" s="102">
        <f>E29/'1、工程概况'!$C$4</f>
        <v>8.653731815952925</v>
      </c>
    </row>
    <row r="30" spans="1:7" ht="12" customHeight="1">
      <c r="A30" s="6"/>
      <c r="B30" s="7"/>
      <c r="C30" s="96" t="s">
        <v>75</v>
      </c>
      <c r="D30" s="96" t="s">
        <v>76</v>
      </c>
      <c r="E30" s="106">
        <f>(E26+E27+E28+E29)*0.09</f>
        <v>55312.337700000004</v>
      </c>
      <c r="F30" s="98">
        <f t="shared" si="0"/>
        <v>0.005881094076993311</v>
      </c>
      <c r="G30" s="99">
        <f>E30/'1、工程概况'!$C$4</f>
        <v>28.25286945284407</v>
      </c>
    </row>
    <row r="31" spans="1:7" ht="12" customHeight="1">
      <c r="A31" s="107"/>
      <c r="B31" s="108"/>
      <c r="C31" s="109" t="s">
        <v>77</v>
      </c>
      <c r="D31" s="109"/>
      <c r="E31" s="110">
        <f>SUM(E26:E30)</f>
        <v>669893.8677000001</v>
      </c>
      <c r="F31" s="111">
        <f t="shared" si="0"/>
        <v>0.07122658382136343</v>
      </c>
      <c r="G31" s="112">
        <f>E31/'1、工程概况'!$C$4</f>
        <v>342.1736411511115</v>
      </c>
    </row>
    <row r="32" ht="12" customHeight="1">
      <c r="F32" s="75"/>
    </row>
    <row r="33" ht="12" customHeight="1"/>
  </sheetData>
  <sheetProtection/>
  <mergeCells count="11">
    <mergeCell ref="A1:G1"/>
    <mergeCell ref="C13:D13"/>
    <mergeCell ref="C19:D19"/>
    <mergeCell ref="C31:D31"/>
    <mergeCell ref="A20:A31"/>
    <mergeCell ref="B20:B25"/>
    <mergeCell ref="B26:B31"/>
    <mergeCell ref="A2:D3"/>
    <mergeCell ref="A4:B7"/>
    <mergeCell ref="A8:B13"/>
    <mergeCell ref="A14:B1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120" zoomScaleNormal="120" workbookViewId="0" topLeftCell="A11">
      <selection activeCell="D25" sqref="D25"/>
    </sheetView>
  </sheetViews>
  <sheetFormatPr defaultColWidth="9.00390625" defaultRowHeight="14.25"/>
  <cols>
    <col min="1" max="1" width="6.375" style="1" customWidth="1"/>
    <col min="2" max="2" width="20.00390625" style="1" customWidth="1"/>
    <col min="3" max="3" width="10.125" style="1" bestFit="1" customWidth="1"/>
    <col min="4" max="4" width="14.50390625" style="1" customWidth="1"/>
    <col min="5" max="5" width="11.00390625" style="1" customWidth="1"/>
    <col min="6" max="6" width="11.625" style="1" customWidth="1"/>
    <col min="7" max="7" width="9.00390625" style="1" customWidth="1"/>
    <col min="8" max="8" width="13.875" style="1" bestFit="1" customWidth="1"/>
    <col min="9" max="16384" width="9.00390625" style="1" customWidth="1"/>
  </cols>
  <sheetData>
    <row r="1" spans="1:6" ht="22.5" customHeight="1">
      <c r="A1" s="72" t="s">
        <v>82</v>
      </c>
      <c r="B1" s="72"/>
      <c r="C1" s="72"/>
      <c r="D1" s="72"/>
      <c r="E1" s="72"/>
      <c r="F1" s="72"/>
    </row>
    <row r="2" spans="1:6" ht="22.5" customHeight="1">
      <c r="A2" s="3" t="s">
        <v>83</v>
      </c>
      <c r="B2" s="4"/>
      <c r="C2" s="4" t="s">
        <v>84</v>
      </c>
      <c r="D2" s="4" t="s">
        <v>85</v>
      </c>
      <c r="E2" s="4" t="s">
        <v>86</v>
      </c>
      <c r="F2" s="5" t="s">
        <v>87</v>
      </c>
    </row>
    <row r="3" spans="1:8" ht="15" customHeight="1">
      <c r="A3" s="73" t="s">
        <v>88</v>
      </c>
      <c r="B3" s="12" t="s">
        <v>89</v>
      </c>
      <c r="C3" s="13">
        <v>112123.62</v>
      </c>
      <c r="D3" s="13">
        <f>C3/'1、工程概况'!$C$4</f>
        <v>57.27138157894736</v>
      </c>
      <c r="E3" s="56">
        <f aca="true" t="shared" si="0" ref="E3:E15">C3/$C$15</f>
        <v>0.018114201776351625</v>
      </c>
      <c r="F3" s="74">
        <f>C3/'2、费用组成分析'!$E$19</f>
        <v>0.012835814953041669</v>
      </c>
      <c r="H3" s="75"/>
    </row>
    <row r="4" spans="1:8" ht="15" customHeight="1">
      <c r="A4" s="76" t="s">
        <v>90</v>
      </c>
      <c r="B4" s="60" t="s">
        <v>91</v>
      </c>
      <c r="C4" s="16">
        <v>0</v>
      </c>
      <c r="D4" s="16">
        <f>C4/'1、工程概况'!$C$4</f>
        <v>0</v>
      </c>
      <c r="E4" s="61">
        <f t="shared" si="0"/>
        <v>0</v>
      </c>
      <c r="F4" s="77">
        <f>C4/'2、费用组成分析'!$E$19</f>
        <v>0</v>
      </c>
      <c r="H4" s="75"/>
    </row>
    <row r="5" spans="1:8" ht="15" customHeight="1">
      <c r="A5" s="73" t="s">
        <v>92</v>
      </c>
      <c r="B5" s="12" t="s">
        <v>93</v>
      </c>
      <c r="C5" s="13">
        <v>497225.67</v>
      </c>
      <c r="D5" s="13">
        <f>C5/'1、工程概况'!$C$4</f>
        <v>253.97682555573715</v>
      </c>
      <c r="E5" s="56">
        <f t="shared" si="0"/>
        <v>0.08032960508019298</v>
      </c>
      <c r="F5" s="74">
        <f>C5/'2、费用组成分析'!$E$19</f>
        <v>0.05692196425714905</v>
      </c>
      <c r="H5" s="75"/>
    </row>
    <row r="6" spans="1:8" ht="15" customHeight="1">
      <c r="A6" s="76" t="s">
        <v>94</v>
      </c>
      <c r="B6" s="60" t="s">
        <v>95</v>
      </c>
      <c r="C6" s="16">
        <v>2079415.94</v>
      </c>
      <c r="D6" s="16">
        <f>C6/'1、工程概况'!$C$4</f>
        <v>1062.1403747139589</v>
      </c>
      <c r="E6" s="61">
        <f t="shared" si="0"/>
        <v>0.33594134682881166</v>
      </c>
      <c r="F6" s="77">
        <f>C6/'2、费用组成分析'!$E$19</f>
        <v>0.23804973667676088</v>
      </c>
      <c r="H6" s="75"/>
    </row>
    <row r="7" spans="1:6" ht="15" customHeight="1">
      <c r="A7" s="73" t="s">
        <v>96</v>
      </c>
      <c r="B7" s="78" t="s">
        <v>97</v>
      </c>
      <c r="C7" s="13">
        <v>417664.83</v>
      </c>
      <c r="D7" s="13">
        <f>C7/'1、工程概况'!$C$4</f>
        <v>213.33811601013403</v>
      </c>
      <c r="E7" s="56">
        <f t="shared" si="0"/>
        <v>0.0674761036568887</v>
      </c>
      <c r="F7" s="74">
        <f>C7/'2、费用组成分析'!$E$19</f>
        <v>0.047813908169158356</v>
      </c>
    </row>
    <row r="8" spans="1:6" ht="15" customHeight="1">
      <c r="A8" s="76" t="s">
        <v>98</v>
      </c>
      <c r="B8" s="79" t="s">
        <v>99</v>
      </c>
      <c r="C8" s="16">
        <v>944652.57</v>
      </c>
      <c r="D8" s="16">
        <f>C8/'1、工程概况'!$C$4</f>
        <v>482.51704499019286</v>
      </c>
      <c r="E8" s="61">
        <f t="shared" si="0"/>
        <v>0.15261393862889128</v>
      </c>
      <c r="F8" s="77">
        <f>C8/'2、费用组成分析'!$E$19</f>
        <v>0.10814300843511156</v>
      </c>
    </row>
    <row r="9" spans="1:6" ht="15" customHeight="1">
      <c r="A9" s="73" t="s">
        <v>100</v>
      </c>
      <c r="B9" s="78" t="s">
        <v>101</v>
      </c>
      <c r="C9" s="13">
        <v>318087.16</v>
      </c>
      <c r="D9" s="13">
        <f>C9/'1、工程概况'!$C$4</f>
        <v>162.47505312193525</v>
      </c>
      <c r="E9" s="56">
        <f t="shared" si="0"/>
        <v>0.051388770704215964</v>
      </c>
      <c r="F9" s="74">
        <f>C9/'2、费用组成分析'!$E$19</f>
        <v>0.03641434271118394</v>
      </c>
    </row>
    <row r="10" spans="1:6" ht="15" customHeight="1">
      <c r="A10" s="76" t="s">
        <v>102</v>
      </c>
      <c r="B10" s="79" t="s">
        <v>103</v>
      </c>
      <c r="C10" s="16">
        <v>759432.51</v>
      </c>
      <c r="D10" s="16">
        <f>C10/'1、工程概况'!$C$4</f>
        <v>387.90889077312846</v>
      </c>
      <c r="E10" s="61">
        <f t="shared" si="0"/>
        <v>0.1226905956270514</v>
      </c>
      <c r="F10" s="77">
        <f>C10/'2、费用组成分析'!$E$19</f>
        <v>0.08693917630989766</v>
      </c>
    </row>
    <row r="11" spans="1:6" ht="15" customHeight="1">
      <c r="A11" s="73" t="s">
        <v>104</v>
      </c>
      <c r="B11" s="78" t="s">
        <v>105</v>
      </c>
      <c r="C11" s="13">
        <v>485242.85</v>
      </c>
      <c r="D11" s="13">
        <f>C11/'1、工程概况'!$C$4</f>
        <v>247.85614682085648</v>
      </c>
      <c r="E11" s="56">
        <f t="shared" si="0"/>
        <v>0.07839371307697633</v>
      </c>
      <c r="F11" s="74">
        <f>C11/'2、费用组成分析'!$E$19</f>
        <v>0.05555018139698447</v>
      </c>
    </row>
    <row r="12" spans="1:8" ht="15" customHeight="1">
      <c r="A12" s="76" t="s">
        <v>106</v>
      </c>
      <c r="B12" s="79" t="s">
        <v>107</v>
      </c>
      <c r="C12" s="16">
        <v>193113.18</v>
      </c>
      <c r="D12" s="16">
        <f>C12/'1、工程概况'!$C$4</f>
        <v>98.63986392611965</v>
      </c>
      <c r="E12" s="61">
        <f t="shared" si="0"/>
        <v>0.031198520955646195</v>
      </c>
      <c r="F12" s="77">
        <f>C12/'2、费用组成分析'!$E$19</f>
        <v>0.022107429669800418</v>
      </c>
      <c r="H12" s="75"/>
    </row>
    <row r="13" spans="1:6" ht="15" customHeight="1">
      <c r="A13" s="80" t="s">
        <v>108</v>
      </c>
      <c r="B13" s="12" t="s">
        <v>109</v>
      </c>
      <c r="C13" s="13">
        <v>284617.84</v>
      </c>
      <c r="D13" s="13">
        <f>C13/'1、工程概况'!$C$4</f>
        <v>145.37933148087612</v>
      </c>
      <c r="E13" s="56">
        <f t="shared" si="0"/>
        <v>0.045981613712698204</v>
      </c>
      <c r="F13" s="74">
        <f>C13/'2、费用组成分析'!$E$19</f>
        <v>0.0325828039317177</v>
      </c>
    </row>
    <row r="14" spans="1:6" ht="15" customHeight="1">
      <c r="A14" s="76" t="s">
        <v>110</v>
      </c>
      <c r="B14" s="60" t="s">
        <v>111</v>
      </c>
      <c r="C14" s="16">
        <v>98242.26</v>
      </c>
      <c r="D14" s="16">
        <f>C14/'1、工程概况'!$C$4</f>
        <v>50.180951699901925</v>
      </c>
      <c r="E14" s="61">
        <f t="shared" si="0"/>
        <v>0.01587158995227587</v>
      </c>
      <c r="F14" s="77">
        <f>C14/'2、费用组成分析'!$E$19</f>
        <v>0.01124668887722861</v>
      </c>
    </row>
    <row r="15" spans="1:6" ht="15" customHeight="1">
      <c r="A15" s="81"/>
      <c r="B15" s="82" t="s">
        <v>112</v>
      </c>
      <c r="C15" s="83">
        <f>SUM(C3:C14)</f>
        <v>6189818.429999999</v>
      </c>
      <c r="D15" s="83">
        <f>C15/'1、工程概况'!$C$4</f>
        <v>3161.6839806717876</v>
      </c>
      <c r="E15" s="84">
        <f t="shared" si="0"/>
        <v>1</v>
      </c>
      <c r="F15" s="85">
        <f>C15/'2、费用组成分析'!$E$19</f>
        <v>0.7086050553880342</v>
      </c>
    </row>
    <row r="16" spans="1:6" ht="15" customHeight="1">
      <c r="A16" s="86"/>
      <c r="B16" s="87"/>
      <c r="C16" s="88"/>
      <c r="D16" s="88"/>
      <c r="E16" s="88"/>
      <c r="F16" s="88"/>
    </row>
    <row r="17" spans="1:6" ht="23.25" customHeight="1">
      <c r="A17" s="72" t="s">
        <v>113</v>
      </c>
      <c r="B17" s="72"/>
      <c r="C17" s="72"/>
      <c r="D17" s="72"/>
      <c r="E17" s="72"/>
      <c r="F17" s="72"/>
    </row>
    <row r="18" spans="1:6" ht="20.25" customHeight="1">
      <c r="A18" s="3" t="s">
        <v>83</v>
      </c>
      <c r="B18" s="4"/>
      <c r="C18" s="4" t="s">
        <v>84</v>
      </c>
      <c r="D18" s="4" t="s">
        <v>85</v>
      </c>
      <c r="E18" s="4" t="s">
        <v>86</v>
      </c>
      <c r="F18" s="5" t="s">
        <v>114</v>
      </c>
    </row>
    <row r="19" spans="1:6" ht="20.25" customHeight="1">
      <c r="A19" s="89" t="s">
        <v>115</v>
      </c>
      <c r="B19" s="90" t="s">
        <v>116</v>
      </c>
      <c r="C19" s="33">
        <v>16682.68</v>
      </c>
      <c r="D19" s="20">
        <f>C19/'1、工程概况'!$C$4</f>
        <v>8.521310068649885</v>
      </c>
      <c r="E19" s="91">
        <f aca="true" t="shared" si="1" ref="E19:E25">C19/$C$25</f>
        <v>0.028873064560669976</v>
      </c>
      <c r="F19" s="92">
        <f>C19/'2、费用组成分析'!$E$6</f>
        <v>0.024903467257101446</v>
      </c>
    </row>
    <row r="20" spans="1:6" ht="20.25" customHeight="1">
      <c r="A20" s="76" t="s">
        <v>117</v>
      </c>
      <c r="B20" s="69" t="s">
        <v>118</v>
      </c>
      <c r="C20" s="93">
        <v>12074.76</v>
      </c>
      <c r="D20" s="16">
        <f>C20/'1、工程概况'!$C$4</f>
        <v>6.167640568813338</v>
      </c>
      <c r="E20" s="61">
        <f t="shared" si="1"/>
        <v>0.02089804066460517</v>
      </c>
      <c r="F20" s="77">
        <f>C20/'2、费用组成分析'!$E$6</f>
        <v>0.01802488510822951</v>
      </c>
    </row>
    <row r="21" spans="1:6" ht="15" customHeight="1">
      <c r="A21" s="73" t="s">
        <v>119</v>
      </c>
      <c r="B21" s="67" t="s">
        <v>120</v>
      </c>
      <c r="C21" s="13">
        <v>210751.6</v>
      </c>
      <c r="D21" s="23">
        <f>C21/'1、工程概况'!$C$4</f>
        <v>107.6493543641713</v>
      </c>
      <c r="E21" s="56">
        <f t="shared" si="1"/>
        <v>0.3647522192516127</v>
      </c>
      <c r="F21" s="74">
        <f>C21/'2、费用组成分析'!$E$6</f>
        <v>0.3146044622315924</v>
      </c>
    </row>
    <row r="22" spans="1:6" ht="15" customHeight="1">
      <c r="A22" s="76" t="s">
        <v>121</v>
      </c>
      <c r="B22" s="69" t="s">
        <v>122</v>
      </c>
      <c r="C22" s="93">
        <v>847.63</v>
      </c>
      <c r="D22" s="16">
        <f>C22/'1、工程概况'!$C$4</f>
        <v>0.4329590961098398</v>
      </c>
      <c r="E22" s="61">
        <f t="shared" si="1"/>
        <v>0.001467011038607747</v>
      </c>
      <c r="F22" s="77">
        <f>C22/'2、费用组成分析'!$E$6</f>
        <v>0.0012653198377680864</v>
      </c>
    </row>
    <row r="23" spans="1:6" ht="15" customHeight="1">
      <c r="A23" s="89" t="s">
        <v>123</v>
      </c>
      <c r="B23" s="90" t="s">
        <v>124</v>
      </c>
      <c r="C23" s="33">
        <v>316882.5</v>
      </c>
      <c r="D23" s="20">
        <f>C23/'1、工程概况'!$C$4</f>
        <v>161.85972744360902</v>
      </c>
      <c r="E23" s="91">
        <f t="shared" si="1"/>
        <v>0.5484351963021831</v>
      </c>
      <c r="F23" s="92">
        <f>C23/'2、费用组成分析'!$E$6</f>
        <v>0.47303388682744313</v>
      </c>
    </row>
    <row r="24" spans="1:6" ht="15" customHeight="1">
      <c r="A24" s="76" t="s">
        <v>125</v>
      </c>
      <c r="B24" s="69" t="s">
        <v>49</v>
      </c>
      <c r="C24" s="93">
        <v>20554.71</v>
      </c>
      <c r="D24" s="16">
        <f>C24/'1、工程概况'!$C$4</f>
        <v>10.499095905524682</v>
      </c>
      <c r="E24" s="61">
        <f t="shared" si="1"/>
        <v>0.03557446818232135</v>
      </c>
      <c r="F24" s="77">
        <f>C24/'2、费用组成分析'!$E$6</f>
        <v>0.03068353211020146</v>
      </c>
    </row>
    <row r="25" spans="1:6" ht="15" customHeight="1">
      <c r="A25" s="81"/>
      <c r="B25" s="94" t="s">
        <v>126</v>
      </c>
      <c r="C25" s="94">
        <f>SUM(C19:C24)</f>
        <v>577793.88</v>
      </c>
      <c r="D25" s="95">
        <f>C25/'1、工程概况'!$C$4</f>
        <v>295.13008744687806</v>
      </c>
      <c r="E25" s="84">
        <f t="shared" si="1"/>
        <v>1</v>
      </c>
      <c r="F25" s="85">
        <f>C25/'2、费用组成分析'!$E$6</f>
        <v>0.862515553372336</v>
      </c>
    </row>
    <row r="26" spans="1:6" ht="15" customHeight="1">
      <c r="A26" s="71"/>
      <c r="B26" s="71"/>
      <c r="C26" s="71"/>
      <c r="D26" s="71"/>
      <c r="E26" s="71"/>
      <c r="F26" s="71"/>
    </row>
    <row r="27" spans="1:6" ht="15" customHeight="1">
      <c r="A27" s="71"/>
      <c r="B27" s="71"/>
      <c r="C27" s="71"/>
      <c r="D27" s="71"/>
      <c r="E27" s="71"/>
      <c r="F27" s="71"/>
    </row>
    <row r="28" spans="1:6" ht="15" customHeight="1">
      <c r="A28" s="71"/>
      <c r="B28" s="71"/>
      <c r="C28" s="71"/>
      <c r="D28" s="71"/>
      <c r="E28" s="71"/>
      <c r="F28" s="71"/>
    </row>
    <row r="29" spans="1:6" ht="15" customHeight="1">
      <c r="A29" s="71"/>
      <c r="B29" s="71"/>
      <c r="C29" s="71"/>
      <c r="D29" s="71"/>
      <c r="E29" s="71"/>
      <c r="F29" s="71"/>
    </row>
    <row r="30" ht="15" customHeight="1"/>
  </sheetData>
  <sheetProtection/>
  <mergeCells count="4">
    <mergeCell ref="A1:F1"/>
    <mergeCell ref="A2:B2"/>
    <mergeCell ref="A17:F17"/>
    <mergeCell ref="A18:B18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120" zoomScaleNormal="120" workbookViewId="0" topLeftCell="A17">
      <selection activeCell="I23" sqref="I23:I24"/>
    </sheetView>
  </sheetViews>
  <sheetFormatPr defaultColWidth="9.00390625" defaultRowHeight="14.25"/>
  <cols>
    <col min="1" max="1" width="7.625" style="1" customWidth="1"/>
    <col min="2" max="2" width="15.875" style="1" customWidth="1"/>
    <col min="3" max="3" width="10.625" style="1" customWidth="1"/>
    <col min="4" max="4" width="11.625" style="1" customWidth="1"/>
    <col min="5" max="5" width="10.625" style="1" customWidth="1"/>
    <col min="6" max="6" width="10.00390625" style="1" customWidth="1"/>
    <col min="7" max="7" width="12.625" style="1" customWidth="1"/>
    <col min="8" max="16384" width="9.00390625" style="1" customWidth="1"/>
  </cols>
  <sheetData>
    <row r="1" spans="1:7" ht="18">
      <c r="A1" s="46" t="s">
        <v>127</v>
      </c>
      <c r="B1" s="46"/>
      <c r="C1" s="46"/>
      <c r="D1" s="46"/>
      <c r="E1" s="46"/>
      <c r="F1" s="46"/>
      <c r="G1" s="46"/>
    </row>
    <row r="2" spans="1:7" ht="34.5" customHeight="1">
      <c r="A2" s="47" t="s">
        <v>128</v>
      </c>
      <c r="B2" s="4" t="s">
        <v>129</v>
      </c>
      <c r="C2" s="48" t="s">
        <v>130</v>
      </c>
      <c r="D2" s="49" t="s">
        <v>131</v>
      </c>
      <c r="E2" s="49" t="s">
        <v>132</v>
      </c>
      <c r="F2" s="50" t="s">
        <v>133</v>
      </c>
      <c r="G2" s="51" t="s">
        <v>134</v>
      </c>
    </row>
    <row r="3" spans="1:7" ht="14.25">
      <c r="A3" s="52"/>
      <c r="B3" s="7"/>
      <c r="C3" s="7" t="s">
        <v>58</v>
      </c>
      <c r="D3" s="10"/>
      <c r="E3" s="10"/>
      <c r="F3" s="53"/>
      <c r="G3" s="54" t="s">
        <v>135</v>
      </c>
    </row>
    <row r="4" spans="1:7" ht="14.25">
      <c r="A4" s="55">
        <v>1</v>
      </c>
      <c r="B4" s="12" t="s">
        <v>136</v>
      </c>
      <c r="C4" s="13">
        <v>250519.36</v>
      </c>
      <c r="D4" s="56">
        <f>C4/'3、分部分项工程费'!$C$15</f>
        <v>0.040472812382640444</v>
      </c>
      <c r="E4" s="56">
        <f aca="true" t="shared" si="0" ref="E4:E13">C4/$C$13</f>
        <v>0.16389574293785952</v>
      </c>
      <c r="F4" s="57">
        <f>C4/'2、费用组成分析'!$E$19</f>
        <v>0.02867923946011045</v>
      </c>
      <c r="G4" s="58">
        <f>C4/'1、工程概况'!$C$4</f>
        <v>127.96224256292905</v>
      </c>
    </row>
    <row r="5" spans="1:7" ht="14.25">
      <c r="A5" s="59">
        <v>2</v>
      </c>
      <c r="B5" s="60" t="s">
        <v>137</v>
      </c>
      <c r="C5" s="16">
        <v>121219.05</v>
      </c>
      <c r="D5" s="61">
        <f>C5/'3、分部分项工程费'!$C$15</f>
        <v>0.0195836196765468</v>
      </c>
      <c r="E5" s="61">
        <f t="shared" si="0"/>
        <v>0.0793043949097249</v>
      </c>
      <c r="F5" s="61">
        <f>C5/'2、费用组成分析'!$E$19</f>
        <v>0.013877051905597642</v>
      </c>
      <c r="G5" s="17">
        <f>C5/'1、工程概况'!$C$4</f>
        <v>61.917216614906835</v>
      </c>
    </row>
    <row r="6" spans="1:7" ht="14.25">
      <c r="A6" s="55">
        <v>3</v>
      </c>
      <c r="B6" s="12" t="s">
        <v>138</v>
      </c>
      <c r="C6" s="13">
        <v>0</v>
      </c>
      <c r="D6" s="56">
        <f>C6/'3、分部分项工程费'!$C$15</f>
        <v>0</v>
      </c>
      <c r="E6" s="56">
        <f t="shared" si="0"/>
        <v>0</v>
      </c>
      <c r="F6" s="57">
        <f>C6/'2、费用组成分析'!$E$19</f>
        <v>0</v>
      </c>
      <c r="G6" s="58">
        <f>C6/'1、工程概况'!$C$4</f>
        <v>0</v>
      </c>
    </row>
    <row r="7" spans="1:7" ht="14.25">
      <c r="A7" s="59">
        <v>4</v>
      </c>
      <c r="B7" s="60" t="s">
        <v>139</v>
      </c>
      <c r="C7" s="16">
        <v>42507.9</v>
      </c>
      <c r="D7" s="61">
        <f>C7/'3、分部分项工程费'!$C$15</f>
        <v>0.006867390454294797</v>
      </c>
      <c r="E7" s="61">
        <f t="shared" si="0"/>
        <v>0.027809682458187022</v>
      </c>
      <c r="F7" s="61">
        <f>C7/'2、费用组成分析'!$E$19</f>
        <v>0.004866267593236822</v>
      </c>
      <c r="G7" s="17">
        <f>C7/'1、工程概况'!$C$4</f>
        <v>21.71251838836221</v>
      </c>
    </row>
    <row r="8" spans="1:7" ht="25.5" customHeight="1">
      <c r="A8" s="55">
        <v>5</v>
      </c>
      <c r="B8" s="12" t="s">
        <v>140</v>
      </c>
      <c r="C8" s="13">
        <v>6539.35</v>
      </c>
      <c r="D8" s="56">
        <f>C8/'3、分部分项工程费'!$C$15</f>
        <v>0.0010564687920902394</v>
      </c>
      <c r="E8" s="56">
        <f t="shared" si="0"/>
        <v>0.004278198804997313</v>
      </c>
      <c r="F8" s="57">
        <f>C8/'2、费用组成分析'!$E$19</f>
        <v>0.0007486191269348336</v>
      </c>
      <c r="G8" s="58">
        <f>C8/'1、工程概况'!$C$4</f>
        <v>3.340220456031383</v>
      </c>
    </row>
    <row r="9" spans="1:7" ht="14.25">
      <c r="A9" s="59">
        <v>6</v>
      </c>
      <c r="B9" s="60" t="s">
        <v>141</v>
      </c>
      <c r="C9" s="16">
        <v>0</v>
      </c>
      <c r="D9" s="61">
        <f>C9/'3、分部分项工程费'!$C$15</f>
        <v>0</v>
      </c>
      <c r="E9" s="61">
        <f t="shared" si="0"/>
        <v>0</v>
      </c>
      <c r="F9" s="61">
        <f>C9/'2、费用组成分析'!$E$19</f>
        <v>0</v>
      </c>
      <c r="G9" s="17">
        <f>C9/'1、工程概况'!$C$4</f>
        <v>0</v>
      </c>
    </row>
    <row r="10" spans="1:7" ht="14.25">
      <c r="A10" s="55">
        <v>7</v>
      </c>
      <c r="B10" s="62" t="s">
        <v>142</v>
      </c>
      <c r="C10" s="13">
        <v>977140.95</v>
      </c>
      <c r="D10" s="56">
        <f>C10/'3、分部分项工程费'!$C$15</f>
        <v>0.15786261924325948</v>
      </c>
      <c r="E10" s="56">
        <f t="shared" si="0"/>
        <v>0.6392689249855015</v>
      </c>
      <c r="F10" s="57">
        <f>C10/'2、费用组成分析'!$E$19</f>
        <v>0.11186225005257003</v>
      </c>
      <c r="G10" s="58">
        <f>C10/'1、工程概况'!$C$4</f>
        <v>499.1117144083033</v>
      </c>
    </row>
    <row r="11" spans="1:7" ht="14.25">
      <c r="A11" s="59">
        <v>8</v>
      </c>
      <c r="B11" s="60" t="s">
        <v>143</v>
      </c>
      <c r="C11" s="16">
        <v>130602.17</v>
      </c>
      <c r="D11" s="61">
        <f>C11/'3、分部分项工程费'!$C$15</f>
        <v>0.021099515515190972</v>
      </c>
      <c r="E11" s="61">
        <f t="shared" si="0"/>
        <v>0.08544305590372987</v>
      </c>
      <c r="F11" s="61">
        <f>C11/'2、费用组成分析'!$E$19</f>
        <v>0.014951223360302586</v>
      </c>
      <c r="G11" s="17">
        <f>C11/'1、工程概况'!$C$4</f>
        <v>66.71000020431514</v>
      </c>
    </row>
    <row r="12" spans="1:7" ht="14.25">
      <c r="A12" s="55">
        <v>9</v>
      </c>
      <c r="B12" s="63" t="s">
        <v>144</v>
      </c>
      <c r="C12" s="13">
        <v>0</v>
      </c>
      <c r="D12" s="56">
        <f>C12/'3、分部分项工程费'!$C$15</f>
        <v>0</v>
      </c>
      <c r="E12" s="56">
        <f t="shared" si="0"/>
        <v>0</v>
      </c>
      <c r="F12" s="57">
        <f>C12/'2、费用组成分析'!$E$19</f>
        <v>0</v>
      </c>
      <c r="G12" s="58">
        <f>C12/'1、工程概况'!$C$4</f>
        <v>0</v>
      </c>
    </row>
    <row r="13" spans="1:7" ht="14.25">
      <c r="A13" s="59">
        <v>10</v>
      </c>
      <c r="B13" s="60" t="s">
        <v>77</v>
      </c>
      <c r="C13" s="16">
        <f>SUM(C4:C12)</f>
        <v>1528528.7799999998</v>
      </c>
      <c r="D13" s="61">
        <f>C13/'3、分部分项工程费'!$C$15</f>
        <v>0.2469424260640227</v>
      </c>
      <c r="E13" s="61">
        <f t="shared" si="0"/>
        <v>1</v>
      </c>
      <c r="F13" s="61">
        <f>C13/'2、费用组成分析'!$E$19</f>
        <v>0.17498465149875234</v>
      </c>
      <c r="G13" s="17">
        <f>C13/'1、工程概况'!$C$4</f>
        <v>780.7539126348479</v>
      </c>
    </row>
    <row r="14" spans="1:7" ht="21.75" customHeight="1">
      <c r="A14" s="46" t="s">
        <v>145</v>
      </c>
      <c r="B14" s="46"/>
      <c r="C14" s="46"/>
      <c r="D14" s="46"/>
      <c r="E14" s="46"/>
      <c r="F14" s="46"/>
      <c r="G14" s="46"/>
    </row>
    <row r="15" spans="1:7" ht="14.25">
      <c r="A15" s="47" t="s">
        <v>128</v>
      </c>
      <c r="B15" s="4" t="s">
        <v>129</v>
      </c>
      <c r="C15" s="48" t="s">
        <v>130</v>
      </c>
      <c r="D15" s="4" t="s">
        <v>146</v>
      </c>
      <c r="E15" s="4" t="s">
        <v>147</v>
      </c>
      <c r="F15" s="64" t="s">
        <v>148</v>
      </c>
      <c r="G15" s="5" t="s">
        <v>57</v>
      </c>
    </row>
    <row r="16" spans="1:7" ht="14.25">
      <c r="A16" s="52"/>
      <c r="B16" s="7"/>
      <c r="C16" s="65" t="s">
        <v>149</v>
      </c>
      <c r="D16" s="7"/>
      <c r="E16" s="7"/>
      <c r="F16" s="66"/>
      <c r="G16" s="9" t="s">
        <v>60</v>
      </c>
    </row>
    <row r="17" spans="1:7" ht="14.25">
      <c r="A17" s="55">
        <v>1</v>
      </c>
      <c r="B17" s="67" t="s">
        <v>150</v>
      </c>
      <c r="C17" s="68">
        <v>3987.62</v>
      </c>
      <c r="D17" s="56">
        <f>C17/'3、分部分项工程费'!$C$25</f>
        <v>0.006901457661683782</v>
      </c>
      <c r="E17" s="56">
        <f aca="true" t="shared" si="1" ref="E17:E22">C17/$C$22</f>
        <v>0.2009309815920007</v>
      </c>
      <c r="F17" s="57">
        <f>C17/'2、费用组成分析'!$E$6</f>
        <v>0.005952614574142936</v>
      </c>
      <c r="G17" s="58">
        <f>C17/'1、工程概况'!$C$4</f>
        <v>2.036827803203661</v>
      </c>
    </row>
    <row r="18" spans="1:7" ht="14.25">
      <c r="A18" s="59">
        <v>2</v>
      </c>
      <c r="B18" s="69" t="s">
        <v>151</v>
      </c>
      <c r="C18" s="70">
        <v>9650.3</v>
      </c>
      <c r="D18" s="61">
        <f>C18/'3、分部分项工程费'!$C$25</f>
        <v>0.01670197683644555</v>
      </c>
      <c r="E18" s="61">
        <f t="shared" si="1"/>
        <v>0.4862660563587514</v>
      </c>
      <c r="F18" s="61">
        <f>C18/'2、费用组成分析'!$E$6</f>
        <v>0.01440571479349877</v>
      </c>
      <c r="G18" s="17">
        <f>C18/'1、工程概况'!$C$4</f>
        <v>4.929255884275907</v>
      </c>
    </row>
    <row r="19" spans="1:7" ht="14.25">
      <c r="A19" s="55">
        <v>3</v>
      </c>
      <c r="B19" s="67" t="s">
        <v>152</v>
      </c>
      <c r="C19" s="68">
        <v>6207.8</v>
      </c>
      <c r="D19" s="56">
        <f>C19/'3、分部分项工程费'!$C$25</f>
        <v>0.010743969804595369</v>
      </c>
      <c r="E19" s="56">
        <f t="shared" si="1"/>
        <v>0.31280296204924796</v>
      </c>
      <c r="F19" s="57">
        <f>C19/'2、费用组成分析'!$E$6</f>
        <v>0.009266841061426244</v>
      </c>
      <c r="G19" s="58">
        <f>C19/'1、工程概况'!$C$4</f>
        <v>3.170868747956849</v>
      </c>
    </row>
    <row r="20" spans="1:7" ht="14.25">
      <c r="A20" s="59">
        <v>4</v>
      </c>
      <c r="B20" s="69" t="s">
        <v>153</v>
      </c>
      <c r="C20" s="70">
        <v>0</v>
      </c>
      <c r="D20" s="61">
        <f>C20/'3、分部分项工程费'!$C$25</f>
        <v>0</v>
      </c>
      <c r="E20" s="61">
        <f t="shared" si="1"/>
        <v>0</v>
      </c>
      <c r="F20" s="61">
        <f>C20/'2、费用组成分析'!$E$6</f>
        <v>0</v>
      </c>
      <c r="G20" s="17">
        <f>C20/'1、工程概况'!$C$4</f>
        <v>0</v>
      </c>
    </row>
    <row r="21" spans="1:7" ht="14.25">
      <c r="A21" s="55">
        <v>5</v>
      </c>
      <c r="B21" s="67" t="s">
        <v>141</v>
      </c>
      <c r="C21" s="68">
        <v>0</v>
      </c>
      <c r="D21" s="56">
        <f>C21/'3、分部分项工程费'!$C$25</f>
        <v>0</v>
      </c>
      <c r="E21" s="56">
        <f t="shared" si="1"/>
        <v>0</v>
      </c>
      <c r="F21" s="57">
        <f>C21/'2、费用组成分析'!$E$6</f>
        <v>0</v>
      </c>
      <c r="G21" s="58">
        <f>C21/'1、工程概况'!$C$4</f>
        <v>0</v>
      </c>
    </row>
    <row r="22" spans="1:7" ht="14.25">
      <c r="A22" s="59">
        <v>6</v>
      </c>
      <c r="B22" s="60" t="s">
        <v>77</v>
      </c>
      <c r="C22" s="70">
        <f>SUM(C17:C21)</f>
        <v>19845.719999999998</v>
      </c>
      <c r="D22" s="61">
        <f>C22/'3、分部分项工程费'!$C$25</f>
        <v>0.0343474043027247</v>
      </c>
      <c r="E22" s="61">
        <f t="shared" si="1"/>
        <v>1</v>
      </c>
      <c r="F22" s="61">
        <f>C22/'2、费用组成分析'!$E$6</f>
        <v>0.029625170429067947</v>
      </c>
      <c r="G22" s="17">
        <f>C22/'1、工程概况'!$C$4</f>
        <v>10.136952435436417</v>
      </c>
    </row>
    <row r="23" spans="1:7" ht="15.75">
      <c r="A23" s="71"/>
      <c r="B23" s="71"/>
      <c r="C23" s="71"/>
      <c r="D23" s="71"/>
      <c r="E23" s="71"/>
      <c r="F23" s="71"/>
      <c r="G23" s="71"/>
    </row>
    <row r="24" spans="1:7" ht="15.75">
      <c r="A24" s="71"/>
      <c r="B24" s="71"/>
      <c r="C24" s="71"/>
      <c r="D24" s="71"/>
      <c r="E24" s="71"/>
      <c r="F24" s="71"/>
      <c r="G24" s="71"/>
    </row>
  </sheetData>
  <sheetProtection/>
  <mergeCells count="12">
    <mergeCell ref="A1:G1"/>
    <mergeCell ref="A14:G14"/>
    <mergeCell ref="A2:A3"/>
    <mergeCell ref="A15:A16"/>
    <mergeCell ref="B2:B3"/>
    <mergeCell ref="B15:B16"/>
    <mergeCell ref="D2:D3"/>
    <mergeCell ref="D15:D16"/>
    <mergeCell ref="E2:E3"/>
    <mergeCell ref="E15:E16"/>
    <mergeCell ref="F2:F3"/>
    <mergeCell ref="F15:F1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120" zoomScaleNormal="120" workbookViewId="0" topLeftCell="A1">
      <selection activeCell="B42" sqref="B42:B43"/>
    </sheetView>
  </sheetViews>
  <sheetFormatPr defaultColWidth="9.00390625" defaultRowHeight="14.25"/>
  <cols>
    <col min="1" max="1" width="6.125" style="1" customWidth="1"/>
    <col min="2" max="2" width="13.875" style="1" customWidth="1"/>
    <col min="3" max="3" width="6.625" style="1" customWidth="1"/>
    <col min="4" max="4" width="10.875" style="1" customWidth="1"/>
    <col min="5" max="5" width="9.00390625" style="1" customWidth="1"/>
    <col min="6" max="6" width="10.125" style="1" customWidth="1"/>
    <col min="7" max="7" width="11.875" style="1" customWidth="1"/>
    <col min="8" max="8" width="10.625" style="1" customWidth="1"/>
    <col min="9" max="16384" width="9.00390625" style="1" customWidth="1"/>
  </cols>
  <sheetData>
    <row r="1" spans="1:8" ht="28.5" customHeight="1">
      <c r="A1" s="2" t="s">
        <v>154</v>
      </c>
      <c r="B1" s="2"/>
      <c r="C1" s="2"/>
      <c r="D1" s="2"/>
      <c r="E1" s="2"/>
      <c r="F1" s="2"/>
      <c r="G1" s="2"/>
      <c r="H1" s="2"/>
    </row>
    <row r="2" spans="1:8" ht="14.25">
      <c r="A2" s="3" t="s">
        <v>155</v>
      </c>
      <c r="B2" s="4"/>
      <c r="C2" s="4"/>
      <c r="D2" s="4"/>
      <c r="E2" s="4"/>
      <c r="F2" s="4"/>
      <c r="G2" s="4"/>
      <c r="H2" s="5"/>
    </row>
    <row r="3" spans="1:8" ht="14.25">
      <c r="A3" s="6" t="s">
        <v>156</v>
      </c>
      <c r="B3" s="7" t="s">
        <v>54</v>
      </c>
      <c r="C3" s="7" t="s">
        <v>157</v>
      </c>
      <c r="D3" s="7" t="s">
        <v>158</v>
      </c>
      <c r="E3" s="7" t="s">
        <v>159</v>
      </c>
      <c r="F3" s="8" t="s">
        <v>160</v>
      </c>
      <c r="G3" s="7" t="s">
        <v>161</v>
      </c>
      <c r="H3" s="9" t="s">
        <v>162</v>
      </c>
    </row>
    <row r="4" spans="1:8" ht="24">
      <c r="A4" s="6"/>
      <c r="B4" s="7"/>
      <c r="C4" s="7"/>
      <c r="D4" s="7" t="s">
        <v>58</v>
      </c>
      <c r="E4" s="7"/>
      <c r="F4" s="10"/>
      <c r="G4" s="7" t="s">
        <v>60</v>
      </c>
      <c r="H4" s="9" t="s">
        <v>163</v>
      </c>
    </row>
    <row r="5" spans="1:8" ht="14.25">
      <c r="A5" s="11">
        <v>1</v>
      </c>
      <c r="B5" s="12" t="s">
        <v>164</v>
      </c>
      <c r="C5" s="12" t="s">
        <v>165</v>
      </c>
      <c r="D5" s="13">
        <v>1594438.24</v>
      </c>
      <c r="E5" s="13">
        <v>16202.17</v>
      </c>
      <c r="F5" s="13">
        <f>D5/E5</f>
        <v>98.40893164310707</v>
      </c>
      <c r="G5" s="13">
        <f>D5/'1、工程概况'!$C$4</f>
        <v>814.4196632886565</v>
      </c>
      <c r="H5" s="14">
        <f>E5/'1、工程概况'!$C$4*100</f>
        <v>827.5871404053612</v>
      </c>
    </row>
    <row r="6" spans="1:8" ht="14.25">
      <c r="A6" s="15">
        <v>2</v>
      </c>
      <c r="B6" s="16" t="s">
        <v>166</v>
      </c>
      <c r="C6" s="16" t="s">
        <v>167</v>
      </c>
      <c r="D6" s="16">
        <v>4741.59</v>
      </c>
      <c r="E6" s="16">
        <v>12328.64</v>
      </c>
      <c r="F6" s="16">
        <f>D6/E6</f>
        <v>0.38459959898253177</v>
      </c>
      <c r="G6" s="16">
        <f>D6/'1、工程概况'!$C$4</f>
        <v>2.421946510297483</v>
      </c>
      <c r="H6" s="17">
        <f>E6/'1、工程概况'!$C$4*100</f>
        <v>629.7319385420071</v>
      </c>
    </row>
    <row r="7" spans="1:8" ht="14.25">
      <c r="A7" s="11">
        <v>3</v>
      </c>
      <c r="B7" s="12" t="s">
        <v>168</v>
      </c>
      <c r="C7" s="12" t="s">
        <v>169</v>
      </c>
      <c r="D7" s="13">
        <v>61714.42</v>
      </c>
      <c r="E7" s="13">
        <v>44.98</v>
      </c>
      <c r="F7" s="13">
        <f>D7/E7</f>
        <v>1372.041351711872</v>
      </c>
      <c r="G7" s="13">
        <f>D7/'1、工程概况'!$C$4</f>
        <v>31.522975237005557</v>
      </c>
      <c r="H7" s="14">
        <f>E7/'1、工程概况'!$C$4*100</f>
        <v>2.297523700555737</v>
      </c>
    </row>
    <row r="8" spans="1:8" ht="14.25">
      <c r="A8" s="15">
        <v>4</v>
      </c>
      <c r="B8" s="16" t="s">
        <v>170</v>
      </c>
      <c r="C8" s="16" t="s">
        <v>169</v>
      </c>
      <c r="D8" s="16">
        <v>145103.95</v>
      </c>
      <c r="E8" s="16">
        <v>62.32</v>
      </c>
      <c r="F8" s="16">
        <f aca="true" t="shared" si="0" ref="F8:F20">D8/E8</f>
        <v>2328.3689024390246</v>
      </c>
      <c r="G8" s="16">
        <f>D8/'1、工程概况'!$C$4</f>
        <v>74.11733307453417</v>
      </c>
      <c r="H8" s="17">
        <f>E8/'1、工程概况'!$C$4*100</f>
        <v>3.183229813664596</v>
      </c>
    </row>
    <row r="9" spans="1:8" ht="14.25">
      <c r="A9" s="11">
        <v>5</v>
      </c>
      <c r="B9" s="12" t="s">
        <v>171</v>
      </c>
      <c r="C9" s="12" t="s">
        <v>172</v>
      </c>
      <c r="D9" s="13">
        <v>24779.02</v>
      </c>
      <c r="E9" s="13">
        <v>311.06</v>
      </c>
      <c r="F9" s="13">
        <f t="shared" si="0"/>
        <v>79.6599369896483</v>
      </c>
      <c r="G9" s="13">
        <f>D9/'1、工程概况'!$C$4</f>
        <v>12.656822082379863</v>
      </c>
      <c r="H9" s="14">
        <f>E9/'1、工程概况'!$C$4*100</f>
        <v>15.888566525008171</v>
      </c>
    </row>
    <row r="10" spans="1:13" ht="22.5">
      <c r="A10" s="15">
        <v>6</v>
      </c>
      <c r="B10" s="18" t="s">
        <v>27</v>
      </c>
      <c r="C10" s="18" t="s">
        <v>173</v>
      </c>
      <c r="D10" s="16">
        <v>276282.44</v>
      </c>
      <c r="E10" s="16">
        <v>1580.02</v>
      </c>
      <c r="F10" s="16">
        <f t="shared" si="0"/>
        <v>174.86009037860282</v>
      </c>
      <c r="G10" s="16">
        <f>D10/'1、工程概况'!$C$4</f>
        <v>141.12171052631578</v>
      </c>
      <c r="H10" s="17">
        <f>E10/'1、工程概况'!$C$4*100</f>
        <v>80.7055001634521</v>
      </c>
      <c r="I10" s="38"/>
      <c r="J10" s="39"/>
      <c r="K10" s="38"/>
      <c r="L10" s="38"/>
      <c r="M10" s="40"/>
    </row>
    <row r="11" spans="1:13" ht="22.5">
      <c r="A11" s="11">
        <v>7</v>
      </c>
      <c r="B11" s="19" t="s">
        <v>174</v>
      </c>
      <c r="C11" s="19" t="s">
        <v>175</v>
      </c>
      <c r="D11" s="20">
        <v>50071.24</v>
      </c>
      <c r="E11" s="20">
        <v>133.84</v>
      </c>
      <c r="F11" s="20">
        <f t="shared" si="0"/>
        <v>374.11267184698147</v>
      </c>
      <c r="G11" s="20">
        <f>D11/'1、工程概况'!$C$4</f>
        <v>25.57578048381824</v>
      </c>
      <c r="H11" s="21">
        <f>E11/'1、工程概况'!$C$4*100</f>
        <v>6.836384439359268</v>
      </c>
      <c r="I11" s="38"/>
      <c r="J11" s="39"/>
      <c r="K11" s="38"/>
      <c r="L11" s="38"/>
      <c r="M11" s="40"/>
    </row>
    <row r="12" spans="1:12" ht="15.75">
      <c r="A12" s="15">
        <v>8</v>
      </c>
      <c r="B12" s="16" t="s">
        <v>176</v>
      </c>
      <c r="C12" s="16" t="s">
        <v>177</v>
      </c>
      <c r="D12" s="15">
        <v>1733.22</v>
      </c>
      <c r="E12" s="16">
        <v>9.39</v>
      </c>
      <c r="F12" s="16">
        <f t="shared" si="0"/>
        <v>184.5814696485623</v>
      </c>
      <c r="G12" s="16">
        <f>D12/'1、工程概况'!$C$4</f>
        <v>0.8853076985943119</v>
      </c>
      <c r="H12" s="17">
        <f>E12/'1、工程概况'!$C$4*100</f>
        <v>0.4796297809741746</v>
      </c>
      <c r="I12" s="41"/>
      <c r="J12" s="41"/>
      <c r="K12" s="41"/>
      <c r="L12" s="38"/>
    </row>
    <row r="13" spans="1:12" ht="15.75">
      <c r="A13" s="11">
        <v>9</v>
      </c>
      <c r="B13" s="20" t="s">
        <v>178</v>
      </c>
      <c r="C13" s="20" t="s">
        <v>177</v>
      </c>
      <c r="D13" s="20">
        <v>120455.93</v>
      </c>
      <c r="E13" s="20">
        <v>669.5</v>
      </c>
      <c r="F13" s="20">
        <f t="shared" si="0"/>
        <v>179.91923823749065</v>
      </c>
      <c r="G13" s="20">
        <f>D13/'1、工程概况'!$C$4</f>
        <v>61.52742419908466</v>
      </c>
      <c r="H13" s="21">
        <f>E13/'1、工程概况'!$C$4*100</f>
        <v>34.19724583197124</v>
      </c>
      <c r="I13" s="38"/>
      <c r="J13" s="38"/>
      <c r="K13" s="38"/>
      <c r="L13" s="38"/>
    </row>
    <row r="14" spans="1:8" ht="14.25">
      <c r="A14" s="15">
        <v>10</v>
      </c>
      <c r="B14" s="16" t="s">
        <v>179</v>
      </c>
      <c r="C14" s="16" t="s">
        <v>169</v>
      </c>
      <c r="D14" s="16">
        <v>955755.39</v>
      </c>
      <c r="E14" s="16">
        <v>1823.66</v>
      </c>
      <c r="F14" s="16">
        <f t="shared" si="0"/>
        <v>524.0863922003005</v>
      </c>
      <c r="G14" s="16">
        <f>D14/'1、工程概况'!$C$4</f>
        <v>488.18823042661</v>
      </c>
      <c r="H14" s="17">
        <f>E14/'1、工程概况'!$C$4*100</f>
        <v>93.1503350768225</v>
      </c>
    </row>
    <row r="15" spans="1:8" ht="14.25">
      <c r="A15" s="11">
        <v>11</v>
      </c>
      <c r="B15" s="20" t="s">
        <v>180</v>
      </c>
      <c r="C15" s="20" t="s">
        <v>167</v>
      </c>
      <c r="D15" s="20">
        <v>31767.34</v>
      </c>
      <c r="E15" s="20">
        <v>6632.01</v>
      </c>
      <c r="F15" s="20">
        <f t="shared" si="0"/>
        <v>4.790001824484583</v>
      </c>
      <c r="G15" s="20">
        <f>D15/'1、工程概况'!$C$4</f>
        <v>16.226370954560313</v>
      </c>
      <c r="H15" s="21">
        <f>E15/'1、工程概况'!$C$4*100</f>
        <v>338.7550057208238</v>
      </c>
    </row>
    <row r="16" spans="1:8" ht="14.25">
      <c r="A16" s="15">
        <v>12</v>
      </c>
      <c r="B16" s="16" t="s">
        <v>181</v>
      </c>
      <c r="C16" s="16" t="s">
        <v>167</v>
      </c>
      <c r="D16" s="16">
        <v>6489.55</v>
      </c>
      <c r="E16" s="16">
        <v>5030.66</v>
      </c>
      <c r="F16" s="16">
        <f t="shared" si="0"/>
        <v>1.2899997217064958</v>
      </c>
      <c r="G16" s="16">
        <f>D16/'1、工程概况'!$C$4</f>
        <v>3.314783221641059</v>
      </c>
      <c r="H16" s="17">
        <f>E16/'1、工程概况'!$C$4*100</f>
        <v>256.9599950964367</v>
      </c>
    </row>
    <row r="17" spans="1:8" ht="14.25">
      <c r="A17" s="11">
        <v>13</v>
      </c>
      <c r="B17" s="20" t="s">
        <v>182</v>
      </c>
      <c r="C17" s="20" t="s">
        <v>183</v>
      </c>
      <c r="D17" s="20">
        <v>80254.71</v>
      </c>
      <c r="E17" s="20">
        <v>1845.78</v>
      </c>
      <c r="F17" s="20">
        <f t="shared" si="0"/>
        <v>43.480105971459224</v>
      </c>
      <c r="G17" s="20">
        <f>D17/'1、工程概况'!$C$4</f>
        <v>40.99312990356326</v>
      </c>
      <c r="H17" s="21">
        <f>E17/'1、工程概况'!$C$4*100</f>
        <v>94.28019777705133</v>
      </c>
    </row>
    <row r="18" spans="1:8" ht="14.25">
      <c r="A18" s="15">
        <v>14</v>
      </c>
      <c r="B18" s="16" t="s">
        <v>184</v>
      </c>
      <c r="C18" s="16" t="s">
        <v>167</v>
      </c>
      <c r="D18" s="16">
        <v>14160.28</v>
      </c>
      <c r="E18" s="16">
        <v>2956.22</v>
      </c>
      <c r="F18" s="16">
        <f t="shared" si="0"/>
        <v>4.7899953318765185</v>
      </c>
      <c r="G18" s="16">
        <f>D18/'1、工程概况'!$C$4</f>
        <v>7.232898823144819</v>
      </c>
      <c r="H18" s="17">
        <f>E18/'1、工程概况'!$C$4*100</f>
        <v>151.0001225890814</v>
      </c>
    </row>
    <row r="19" spans="1:8" ht="14.25">
      <c r="A19" s="11">
        <v>15</v>
      </c>
      <c r="B19" s="20" t="s">
        <v>185</v>
      </c>
      <c r="C19" s="20" t="s">
        <v>177</v>
      </c>
      <c r="D19" s="20">
        <v>882930.47</v>
      </c>
      <c r="E19" s="20">
        <v>211.193</v>
      </c>
      <c r="F19" s="20">
        <f t="shared" si="0"/>
        <v>4180.680562329244</v>
      </c>
      <c r="G19" s="20">
        <f>D19/'1、工程概况'!$C$4</f>
        <v>450.9901469025825</v>
      </c>
      <c r="H19" s="21">
        <f>E19/'1、工程概况'!$C$4*100</f>
        <v>10.78748161163779</v>
      </c>
    </row>
    <row r="20" spans="1:8" ht="15">
      <c r="A20" s="15">
        <v>16</v>
      </c>
      <c r="B20" s="16" t="s">
        <v>186</v>
      </c>
      <c r="C20" s="16" t="s">
        <v>177</v>
      </c>
      <c r="D20" s="16">
        <v>371901.09</v>
      </c>
      <c r="E20" s="16">
        <v>916.25</v>
      </c>
      <c r="F20" s="16">
        <f t="shared" si="0"/>
        <v>405.89477762619373</v>
      </c>
      <c r="G20" s="16">
        <f>D20/'1、工程概况'!$C$4</f>
        <v>189.96255414351097</v>
      </c>
      <c r="H20" s="17">
        <f>E20/'1、工程概况'!$C$4*100</f>
        <v>46.80093576332135</v>
      </c>
    </row>
    <row r="21" spans="1:8" ht="14.25">
      <c r="A21" s="3" t="s">
        <v>187</v>
      </c>
      <c r="B21" s="4"/>
      <c r="C21" s="4"/>
      <c r="D21" s="4"/>
      <c r="E21" s="4"/>
      <c r="F21" s="4"/>
      <c r="G21" s="4"/>
      <c r="H21" s="5"/>
    </row>
    <row r="22" spans="1:8" ht="14.25">
      <c r="A22" s="6" t="s">
        <v>156</v>
      </c>
      <c r="B22" s="7" t="s">
        <v>54</v>
      </c>
      <c r="C22" s="7" t="s">
        <v>157</v>
      </c>
      <c r="D22" s="7" t="s">
        <v>158</v>
      </c>
      <c r="E22" s="7" t="s">
        <v>159</v>
      </c>
      <c r="F22" s="22" t="s">
        <v>160</v>
      </c>
      <c r="G22" s="7" t="s">
        <v>161</v>
      </c>
      <c r="H22" s="9" t="s">
        <v>162</v>
      </c>
    </row>
    <row r="23" spans="1:11" ht="24">
      <c r="A23" s="6"/>
      <c r="B23" s="7"/>
      <c r="C23" s="7"/>
      <c r="D23" s="7" t="s">
        <v>58</v>
      </c>
      <c r="E23" s="7"/>
      <c r="F23" s="22"/>
      <c r="G23" s="7" t="s">
        <v>60</v>
      </c>
      <c r="H23" s="9" t="s">
        <v>163</v>
      </c>
      <c r="J23" s="42"/>
      <c r="K23" s="42"/>
    </row>
    <row r="24" spans="1:11" ht="15.75">
      <c r="A24" s="11">
        <v>1</v>
      </c>
      <c r="B24" s="12" t="s">
        <v>188</v>
      </c>
      <c r="C24" s="12" t="s">
        <v>189</v>
      </c>
      <c r="D24" s="23">
        <v>92830.25</v>
      </c>
      <c r="E24" s="23">
        <v>1059.14</v>
      </c>
      <c r="F24" s="13">
        <f aca="true" t="shared" si="1" ref="F24:F30">D24/E24</f>
        <v>87.64681722907264</v>
      </c>
      <c r="G24" s="13">
        <f>D24/'1、工程概况'!$C$4</f>
        <v>47.416562806472704</v>
      </c>
      <c r="H24" s="14">
        <f>E24/'1、工程概况'!$C$4*100</f>
        <v>54.099583197123245</v>
      </c>
      <c r="J24" s="43"/>
      <c r="K24" s="43"/>
    </row>
    <row r="25" spans="1:11" ht="14.25">
      <c r="A25" s="24">
        <v>2</v>
      </c>
      <c r="B25" s="25" t="s">
        <v>190</v>
      </c>
      <c r="C25" s="25" t="s">
        <v>191</v>
      </c>
      <c r="D25" s="26">
        <v>13312.91</v>
      </c>
      <c r="E25" s="27">
        <v>233.37</v>
      </c>
      <c r="F25" s="28">
        <f t="shared" si="1"/>
        <v>57.04636414277756</v>
      </c>
      <c r="G25" s="28">
        <f>D25/'1、工程概况'!$C$4</f>
        <v>6.800072531873161</v>
      </c>
      <c r="H25" s="29">
        <f>E25/'1、工程概况'!$C$4*100</f>
        <v>11.920255802549853</v>
      </c>
      <c r="J25" s="44"/>
      <c r="K25" s="45"/>
    </row>
    <row r="26" spans="1:11" ht="14.25">
      <c r="A26" s="11">
        <v>3</v>
      </c>
      <c r="B26" s="12" t="s">
        <v>192</v>
      </c>
      <c r="C26" s="12" t="s">
        <v>191</v>
      </c>
      <c r="D26" s="23">
        <v>8181.89</v>
      </c>
      <c r="E26" s="23">
        <v>205.21</v>
      </c>
      <c r="F26" s="13">
        <f t="shared" si="1"/>
        <v>39.87081526241411</v>
      </c>
      <c r="G26" s="13">
        <f>D26/'1、工程概况'!$C$4</f>
        <v>4.179209913370383</v>
      </c>
      <c r="H26" s="14">
        <f>E26/'1、工程概况'!$C$4*100</f>
        <v>10.481877247466493</v>
      </c>
      <c r="J26" s="45"/>
      <c r="K26" s="45"/>
    </row>
    <row r="27" spans="1:11" ht="14.25">
      <c r="A27" s="24">
        <v>4</v>
      </c>
      <c r="B27" s="25" t="s">
        <v>193</v>
      </c>
      <c r="C27" s="25" t="s">
        <v>191</v>
      </c>
      <c r="D27" s="26">
        <v>3936.83</v>
      </c>
      <c r="E27" s="27">
        <v>149.96</v>
      </c>
      <c r="F27" s="28">
        <f t="shared" si="1"/>
        <v>26.252534009069084</v>
      </c>
      <c r="G27" s="28">
        <f>D27/'1、工程概况'!$C$4</f>
        <v>2.010884888852566</v>
      </c>
      <c r="H27" s="29">
        <f>E27/'1、工程概况'!$C$4*100</f>
        <v>7.659774436090226</v>
      </c>
      <c r="J27" s="45"/>
      <c r="K27" s="45"/>
    </row>
    <row r="28" spans="1:11" ht="14.25">
      <c r="A28" s="11">
        <v>5</v>
      </c>
      <c r="B28" s="30" t="s">
        <v>194</v>
      </c>
      <c r="C28" s="31" t="s">
        <v>191</v>
      </c>
      <c r="D28" s="32">
        <v>118.88</v>
      </c>
      <c r="E28" s="32">
        <v>3.04</v>
      </c>
      <c r="F28" s="33">
        <f t="shared" si="1"/>
        <v>39.10526315789473</v>
      </c>
      <c r="G28" s="20">
        <f>D28/'1、工程概况'!$C$4</f>
        <v>0.06072245831971232</v>
      </c>
      <c r="H28" s="21">
        <f>E28/'1、工程概况'!$C$4*100</f>
        <v>0.15527950310559008</v>
      </c>
      <c r="J28" s="44"/>
      <c r="K28" s="44"/>
    </row>
    <row r="29" spans="1:11" ht="14.25">
      <c r="A29" s="24">
        <v>6</v>
      </c>
      <c r="B29" s="34" t="s">
        <v>195</v>
      </c>
      <c r="C29" s="25" t="s">
        <v>191</v>
      </c>
      <c r="D29" s="26">
        <v>381.17</v>
      </c>
      <c r="E29" s="27">
        <v>112.44</v>
      </c>
      <c r="F29" s="28">
        <f t="shared" si="1"/>
        <v>3.389985770188545</v>
      </c>
      <c r="G29" s="28">
        <f>D29/'1、工程概况'!$C$4</f>
        <v>0.19469700065380843</v>
      </c>
      <c r="H29" s="29">
        <f>E29/'1、工程概况'!$C$4*100</f>
        <v>5.74329846355018</v>
      </c>
      <c r="J29" s="45"/>
      <c r="K29" s="45"/>
    </row>
    <row r="30" spans="1:11" ht="14.25">
      <c r="A30" s="11">
        <v>7</v>
      </c>
      <c r="B30" s="35" t="s">
        <v>196</v>
      </c>
      <c r="C30" s="31" t="s">
        <v>191</v>
      </c>
      <c r="D30" s="32">
        <v>25933.22</v>
      </c>
      <c r="E30" s="33">
        <v>617.32</v>
      </c>
      <c r="F30" s="20">
        <f t="shared" si="1"/>
        <v>42.00936305319769</v>
      </c>
      <c r="G30" s="20">
        <f>D30/'1、工程概况'!$C$4</f>
        <v>13.246373406341942</v>
      </c>
      <c r="H30" s="21">
        <f>E30/'1、工程概况'!$C$4*100</f>
        <v>31.53195488721805</v>
      </c>
      <c r="J30" s="44"/>
      <c r="K30" s="45"/>
    </row>
    <row r="31" spans="1:12" ht="15.75">
      <c r="A31" s="36" t="s">
        <v>197</v>
      </c>
      <c r="I31" s="43"/>
      <c r="J31" s="43"/>
      <c r="K31" s="43"/>
      <c r="L31" s="43"/>
    </row>
    <row r="32" spans="1:12" ht="15.75">
      <c r="A32" t="s">
        <v>198</v>
      </c>
      <c r="B32" s="37"/>
      <c r="C32" s="37"/>
      <c r="D32" s="37"/>
      <c r="E32" s="37"/>
      <c r="F32" s="37"/>
      <c r="G32" s="37"/>
      <c r="H32" s="37"/>
      <c r="I32" s="43"/>
      <c r="J32" s="43"/>
      <c r="K32" s="43"/>
      <c r="L32" s="43"/>
    </row>
  </sheetData>
  <sheetProtection/>
  <mergeCells count="13">
    <mergeCell ref="A1:H1"/>
    <mergeCell ref="A2:H2"/>
    <mergeCell ref="A21:H21"/>
    <mergeCell ref="A3:A4"/>
    <mergeCell ref="A22:A23"/>
    <mergeCell ref="B3:B4"/>
    <mergeCell ref="B22:B23"/>
    <mergeCell ref="C3:C4"/>
    <mergeCell ref="C22:C23"/>
    <mergeCell ref="E3:E4"/>
    <mergeCell ref="E22:E23"/>
    <mergeCell ref="F3:F4"/>
    <mergeCell ref="F22:F2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wl</cp:lastModifiedBy>
  <cp:lastPrinted>2011-06-23T02:22:58Z</cp:lastPrinted>
  <dcterms:created xsi:type="dcterms:W3CDTF">2008-11-14T08:36:32Z</dcterms:created>
  <dcterms:modified xsi:type="dcterms:W3CDTF">2019-10-29T06:22:57Z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